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-45" windowWidth="15480" windowHeight="8010" tabRatio="770" activeTab="1"/>
  </bookViews>
  <sheets>
    <sheet name="Сводная" sheetId="1" r:id="rId1"/>
    <sheet name="Абинск" sheetId="2" r:id="rId2"/>
    <sheet name="Ахтырка" sheetId="3" r:id="rId3"/>
    <sheet name="Холмская" sheetId="4" r:id="rId4"/>
    <sheet name="Мингрельская" sheetId="5" r:id="rId5"/>
    <sheet name="Светлогорская" sheetId="6" r:id="rId6"/>
    <sheet name="Федоровская" sheetId="7" r:id="rId7"/>
    <sheet name="Ольгинская" sheetId="8" r:id="rId8"/>
    <sheet name="Варнавинское" sheetId="9" r:id="rId9"/>
    <sheet name="Лист1" sheetId="10" r:id="rId10"/>
    <sheet name="по инвалидам" sheetId="11" r:id="rId11"/>
  </sheets>
  <definedNames>
    <definedName name="_GoBack_2">Абинск!$B$120</definedName>
    <definedName name="_xlnm.Print_Titles" localSheetId="1">Абинск!$9:$13</definedName>
    <definedName name="_xlnm.Print_Titles" localSheetId="2">Ахтырка!$9:$13</definedName>
    <definedName name="_xlnm.Print_Titles" localSheetId="7">Ольгинская!$9:$12</definedName>
    <definedName name="_xlnm.Print_Titles" localSheetId="5">Светлогорская!$9:$12</definedName>
    <definedName name="_xlnm.Print_Titles" localSheetId="6">Федоровская!$9:$12</definedName>
    <definedName name="_xlnm.Print_Titles" localSheetId="3">Холмская!$9:$12</definedName>
    <definedName name="_xlnm.Print_Area" localSheetId="1">Абинск!$A$1:$AF$132</definedName>
    <definedName name="_xlnm.Print_Area" localSheetId="2">Ахтырка!$A$1:$AE$88</definedName>
    <definedName name="_xlnm.Print_Area" localSheetId="8">Варнавинское!$A$1:$AE$46</definedName>
    <definedName name="_xlnm.Print_Area" localSheetId="4">Мингрельская!$A$1:$AE$38</definedName>
    <definedName name="_xlnm.Print_Area" localSheetId="10">'по инвалидам'!$A$1:$Z$35</definedName>
    <definedName name="_xlnm.Print_Area" localSheetId="5">Светлогорская!$A$1:$AF$50</definedName>
    <definedName name="_xlnm.Print_Area" localSheetId="6">Федоровская!$A$1:$AE$56</definedName>
    <definedName name="_xlnm.Print_Area" localSheetId="3">Холмская!$A$1:$AE$107</definedName>
  </definedNames>
  <calcPr calcId="145621"/>
</workbook>
</file>

<file path=xl/calcChain.xml><?xml version="1.0" encoding="utf-8"?>
<calcChain xmlns="http://schemas.openxmlformats.org/spreadsheetml/2006/main">
  <c r="AB88" i="1" l="1"/>
  <c r="T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B78" i="1"/>
  <c r="AA78" i="1"/>
  <c r="X78" i="1"/>
  <c r="W78" i="1"/>
  <c r="Q78" i="1"/>
  <c r="P78" i="1"/>
  <c r="O78" i="1"/>
  <c r="N78" i="1"/>
  <c r="M78" i="1"/>
  <c r="L78" i="1"/>
  <c r="K78" i="1"/>
  <c r="J78" i="1"/>
  <c r="I78" i="1"/>
  <c r="G78" i="1"/>
  <c r="F78" i="1"/>
  <c r="E78" i="1"/>
  <c r="H78" i="1"/>
  <c r="AC67" i="1"/>
  <c r="AB67" i="1"/>
  <c r="AA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P57" i="1" l="1"/>
  <c r="O57" i="1"/>
  <c r="N57" i="1"/>
  <c r="M57" i="1"/>
  <c r="L57" i="1"/>
  <c r="K57" i="1"/>
  <c r="J57" i="1"/>
  <c r="I57" i="1"/>
  <c r="S47" i="1"/>
  <c r="R47" i="1"/>
  <c r="Q47" i="1"/>
  <c r="P47" i="1"/>
  <c r="O47" i="1"/>
  <c r="N47" i="1"/>
  <c r="M47" i="1"/>
  <c r="L47" i="1"/>
  <c r="K47" i="1"/>
  <c r="J47" i="1"/>
  <c r="I47" i="1"/>
  <c r="D43" i="1"/>
  <c r="R109" i="1"/>
  <c r="P109" i="1"/>
  <c r="Q109" i="1"/>
  <c r="O109" i="1"/>
  <c r="N109" i="1"/>
  <c r="M109" i="1"/>
  <c r="L109" i="1"/>
  <c r="K109" i="1"/>
  <c r="J109" i="1"/>
  <c r="I109" i="1"/>
  <c r="H109" i="1"/>
  <c r="G109" i="1"/>
  <c r="F109" i="1"/>
  <c r="E109" i="1"/>
  <c r="AB109" i="1"/>
  <c r="AC109" i="1"/>
  <c r="AB27" i="1"/>
  <c r="U27" i="1"/>
  <c r="Q27" i="1"/>
  <c r="P27" i="1"/>
  <c r="O27" i="1"/>
  <c r="M27" i="1"/>
  <c r="L27" i="1"/>
  <c r="K27" i="1"/>
  <c r="J27" i="1"/>
  <c r="I27" i="1"/>
  <c r="H27" i="1"/>
  <c r="G27" i="1"/>
  <c r="F27" i="1"/>
  <c r="E27" i="1"/>
  <c r="N27" i="1"/>
  <c r="O37" i="1"/>
  <c r="P37" i="1"/>
  <c r="N37" i="1"/>
  <c r="M37" i="1"/>
  <c r="L37" i="1"/>
  <c r="K37" i="1"/>
  <c r="J37" i="1"/>
  <c r="I37" i="1"/>
  <c r="AC78" i="1"/>
  <c r="AC88" i="1"/>
  <c r="AA88" i="1"/>
  <c r="AA109" i="1"/>
  <c r="I38" i="8" l="1"/>
  <c r="H38" i="8"/>
  <c r="I55" i="7"/>
  <c r="H55" i="7"/>
  <c r="G55" i="7"/>
  <c r="F55" i="7"/>
  <c r="AA82" i="2"/>
  <c r="Q82" i="2"/>
  <c r="O82" i="2"/>
  <c r="M82" i="2"/>
  <c r="K82" i="2"/>
  <c r="E76" i="2"/>
  <c r="AD76" i="2"/>
  <c r="AB76" i="2"/>
  <c r="AB79" i="2"/>
  <c r="AD79" i="2" s="1"/>
  <c r="E79" i="2"/>
  <c r="AB75" i="2"/>
  <c r="AD75" i="2" s="1"/>
  <c r="E75" i="2"/>
  <c r="X67" i="1" l="1"/>
  <c r="W67" i="1"/>
  <c r="X27" i="1"/>
  <c r="W27" i="1"/>
  <c r="H27" i="9"/>
  <c r="F27" i="9"/>
  <c r="AB78" i="2"/>
  <c r="AB77" i="2"/>
  <c r="I45" i="9" l="1"/>
  <c r="H45" i="9"/>
  <c r="G45" i="9"/>
  <c r="F45" i="9"/>
  <c r="I28" i="9"/>
  <c r="H28" i="9"/>
  <c r="G28" i="9"/>
  <c r="F28" i="9"/>
  <c r="I18" i="9"/>
  <c r="G18" i="9"/>
  <c r="H18" i="9"/>
  <c r="F18" i="9"/>
  <c r="F46" i="9" l="1"/>
  <c r="I46" i="9"/>
  <c r="H46" i="9"/>
  <c r="G46" i="9"/>
  <c r="AA57" i="4"/>
  <c r="Y57" i="4"/>
  <c r="W57" i="4"/>
  <c r="U57" i="4"/>
  <c r="S57" i="4"/>
  <c r="Q57" i="4"/>
  <c r="O57" i="4"/>
  <c r="M57" i="4"/>
  <c r="K57" i="4"/>
  <c r="I57" i="4"/>
  <c r="G57" i="4"/>
  <c r="I87" i="3"/>
  <c r="H87" i="3"/>
  <c r="G87" i="3"/>
  <c r="F87" i="3"/>
  <c r="I86" i="3"/>
  <c r="H86" i="3"/>
  <c r="G86" i="3"/>
  <c r="F86" i="3"/>
  <c r="H85" i="3"/>
  <c r="F85" i="3"/>
  <c r="I85" i="3"/>
  <c r="G85" i="3"/>
  <c r="I68" i="3"/>
  <c r="G68" i="3"/>
  <c r="I56" i="3"/>
  <c r="G56" i="3"/>
  <c r="H56" i="3"/>
  <c r="F56" i="3"/>
  <c r="I45" i="3"/>
  <c r="H45" i="3"/>
  <c r="G45" i="3"/>
  <c r="F45" i="3"/>
  <c r="AA63" i="2"/>
  <c r="Y63" i="2"/>
  <c r="W63" i="2"/>
  <c r="U63" i="2"/>
  <c r="S63" i="2"/>
  <c r="Q63" i="2"/>
  <c r="O63" i="2"/>
  <c r="M63" i="2"/>
  <c r="K63" i="2"/>
  <c r="I63" i="2"/>
  <c r="G63" i="2"/>
  <c r="G16" i="11"/>
  <c r="T13" i="10" l="1"/>
  <c r="S13" i="10"/>
  <c r="R13" i="10"/>
  <c r="Q13" i="10"/>
  <c r="P13" i="10"/>
  <c r="O13" i="10"/>
  <c r="N13" i="10"/>
  <c r="M13" i="10"/>
  <c r="E28" i="8"/>
  <c r="S24" i="9" l="1"/>
  <c r="Q24" i="9"/>
  <c r="O24" i="9"/>
  <c r="M24" i="9"/>
  <c r="K24" i="9"/>
  <c r="I24" i="9"/>
  <c r="G24" i="9"/>
  <c r="P24" i="9"/>
  <c r="N24" i="9"/>
  <c r="L24" i="9"/>
  <c r="J24" i="9"/>
  <c r="H24" i="9"/>
  <c r="F24" i="9"/>
  <c r="AB22" i="9"/>
  <c r="AD22" i="9" s="1"/>
  <c r="E22" i="9"/>
  <c r="AA130" i="2" l="1"/>
  <c r="Y130" i="2"/>
  <c r="W130" i="2"/>
  <c r="U130" i="2"/>
  <c r="S130" i="2"/>
  <c r="Q130" i="2"/>
  <c r="O130" i="2"/>
  <c r="M130" i="2"/>
  <c r="K130" i="2"/>
  <c r="I130" i="2"/>
  <c r="G130" i="2"/>
  <c r="AA41" i="4"/>
  <c r="Y41" i="4"/>
  <c r="W41" i="4"/>
  <c r="U41" i="4"/>
  <c r="S41" i="4"/>
  <c r="Q41" i="4"/>
  <c r="O41" i="4"/>
  <c r="M41" i="4"/>
  <c r="K41" i="4"/>
  <c r="I41" i="4"/>
  <c r="G41" i="4"/>
  <c r="AA81" i="4"/>
  <c r="Y81" i="4"/>
  <c r="W81" i="4"/>
  <c r="U81" i="4"/>
  <c r="S81" i="4"/>
  <c r="Q81" i="4"/>
  <c r="O81" i="4"/>
  <c r="K81" i="4"/>
  <c r="I81" i="4"/>
  <c r="G81" i="4"/>
  <c r="M81" i="4"/>
  <c r="AB76" i="4"/>
  <c r="AD76" i="4" s="1"/>
  <c r="E76" i="4"/>
  <c r="AA19" i="3"/>
  <c r="Y19" i="3"/>
  <c r="W19" i="3"/>
  <c r="U19" i="3"/>
  <c r="S19" i="3"/>
  <c r="Q19" i="3"/>
  <c r="O19" i="3"/>
  <c r="M19" i="3"/>
  <c r="K19" i="3"/>
  <c r="I19" i="3"/>
  <c r="G19" i="3"/>
  <c r="AB71" i="4"/>
  <c r="AD71" i="4" s="1"/>
  <c r="E71" i="4"/>
  <c r="G36" i="4" l="1"/>
  <c r="I36" i="4"/>
  <c r="U36" i="4"/>
  <c r="S36" i="4"/>
  <c r="Q36" i="4"/>
  <c r="O36" i="4"/>
  <c r="M36" i="4"/>
  <c r="K36" i="4"/>
  <c r="Z36" i="4"/>
  <c r="X36" i="4"/>
  <c r="V36" i="4"/>
  <c r="T36" i="4"/>
  <c r="R36" i="4"/>
  <c r="P36" i="4"/>
  <c r="N36" i="4"/>
  <c r="L36" i="4"/>
  <c r="J36" i="4"/>
  <c r="H36" i="4"/>
  <c r="F36" i="4"/>
  <c r="AB33" i="4"/>
  <c r="AD33" i="4" s="1"/>
  <c r="E33" i="4"/>
  <c r="S41" i="9" l="1"/>
  <c r="Q41" i="9"/>
  <c r="M41" i="9"/>
  <c r="K41" i="9"/>
  <c r="I41" i="9"/>
  <c r="G41" i="9"/>
  <c r="S41" i="8"/>
  <c r="Q41" i="8"/>
  <c r="O41" i="8"/>
  <c r="M41" i="8"/>
  <c r="K41" i="8"/>
  <c r="E45" i="8"/>
  <c r="AB48" i="8"/>
  <c r="AD48" i="8" s="1"/>
  <c r="E48" i="8"/>
  <c r="S50" i="8"/>
  <c r="Q50" i="8"/>
  <c r="O50" i="8"/>
  <c r="M50" i="8"/>
  <c r="K50" i="8"/>
  <c r="W54" i="7"/>
  <c r="U54" i="7"/>
  <c r="S54" i="7"/>
  <c r="Q54" i="7"/>
  <c r="O54" i="7"/>
  <c r="M54" i="7"/>
  <c r="V54" i="7"/>
  <c r="T54" i="7"/>
  <c r="R54" i="7"/>
  <c r="P54" i="7"/>
  <c r="N54" i="7"/>
  <c r="L54" i="7"/>
  <c r="S48" i="7"/>
  <c r="Q48" i="7"/>
  <c r="O48" i="7"/>
  <c r="M48" i="7"/>
  <c r="K48" i="7"/>
  <c r="AC27" i="6"/>
  <c r="AE27" i="6" s="1"/>
  <c r="W33" i="5"/>
  <c r="U33" i="5"/>
  <c r="S33" i="5"/>
  <c r="Q33" i="5"/>
  <c r="O33" i="5"/>
  <c r="M33" i="5"/>
  <c r="K33" i="5"/>
  <c r="R81" i="4"/>
  <c r="P81" i="4"/>
  <c r="N81" i="4"/>
  <c r="L81" i="4"/>
  <c r="J81" i="4"/>
  <c r="H81" i="4"/>
  <c r="F81" i="4"/>
  <c r="W85" i="3"/>
  <c r="U85" i="3"/>
  <c r="S85" i="3"/>
  <c r="Q85" i="3"/>
  <c r="O85" i="3"/>
  <c r="M85" i="3"/>
  <c r="K85" i="3"/>
  <c r="AA68" i="3"/>
  <c r="Y68" i="3"/>
  <c r="W68" i="3"/>
  <c r="U68" i="3"/>
  <c r="S68" i="3"/>
  <c r="Q68" i="3"/>
  <c r="O68" i="3"/>
  <c r="M68" i="3"/>
  <c r="K68" i="3"/>
  <c r="Z68" i="3"/>
  <c r="X68" i="3"/>
  <c r="V68" i="3"/>
  <c r="T68" i="3"/>
  <c r="H68" i="3"/>
  <c r="F68" i="3"/>
  <c r="AA122" i="2"/>
  <c r="Y122" i="2"/>
  <c r="W122" i="2"/>
  <c r="U122" i="2"/>
  <c r="S122" i="2"/>
  <c r="Q122" i="2"/>
  <c r="O122" i="2"/>
  <c r="M122" i="2"/>
  <c r="I122" i="2"/>
  <c r="G122" i="2"/>
  <c r="K122" i="2"/>
  <c r="AB66" i="4"/>
  <c r="AD66" i="4" s="1"/>
  <c r="E66" i="4"/>
  <c r="AE42" i="6" l="1"/>
  <c r="AC42" i="6"/>
  <c r="F42" i="6"/>
  <c r="AB116" i="2"/>
  <c r="AD116" i="2" s="1"/>
  <c r="E116" i="2"/>
  <c r="AB79" i="4"/>
  <c r="AD79" i="4" s="1"/>
  <c r="E79" i="4"/>
  <c r="AB120" i="2"/>
  <c r="AD120" i="2" s="1"/>
  <c r="E120" i="2"/>
  <c r="AB69" i="4"/>
  <c r="AD69" i="4" s="1"/>
  <c r="E69" i="4"/>
  <c r="AB46" i="8"/>
  <c r="AD46" i="8" s="1"/>
  <c r="E46" i="8"/>
  <c r="O41" i="9"/>
  <c r="R41" i="9"/>
  <c r="P41" i="9"/>
  <c r="N41" i="9"/>
  <c r="L41" i="9"/>
  <c r="J41" i="9"/>
  <c r="H41" i="9"/>
  <c r="F41" i="9"/>
  <c r="AD39" i="9"/>
  <c r="AB39" i="9"/>
  <c r="E39" i="9"/>
  <c r="AB114" i="2"/>
  <c r="AD114" i="2" s="1"/>
  <c r="E114" i="2"/>
  <c r="AB74" i="4"/>
  <c r="AD74" i="4" s="1"/>
  <c r="E74" i="4"/>
  <c r="AB63" i="3"/>
  <c r="AD63" i="3" s="1"/>
  <c r="E63" i="3"/>
  <c r="AB59" i="3" l="1"/>
  <c r="AD59" i="3" s="1"/>
  <c r="E59" i="3"/>
  <c r="Z33" i="5"/>
  <c r="X33" i="5"/>
  <c r="V33" i="5"/>
  <c r="T33" i="5"/>
  <c r="R33" i="5"/>
  <c r="P33" i="5"/>
  <c r="N33" i="5"/>
  <c r="L33" i="5"/>
  <c r="J33" i="5"/>
  <c r="H33" i="5"/>
  <c r="F33" i="5"/>
  <c r="AB30" i="5"/>
  <c r="E30" i="5"/>
  <c r="E44" i="8"/>
  <c r="AB77" i="4"/>
  <c r="AD77" i="4" s="1"/>
  <c r="E77" i="4"/>
  <c r="X63" i="2"/>
  <c r="AB112" i="2"/>
  <c r="AD112" i="2" s="1"/>
  <c r="E112" i="2"/>
  <c r="AD30" i="5" l="1"/>
  <c r="X119" i="1"/>
  <c r="W119" i="1"/>
  <c r="H119" i="1"/>
  <c r="G119" i="1"/>
  <c r="F119" i="1"/>
  <c r="E119" i="1"/>
  <c r="V26" i="11"/>
  <c r="V25" i="11"/>
  <c r="V20" i="11"/>
  <c r="V15" i="11"/>
  <c r="G27" i="11"/>
  <c r="G28" i="11" s="1"/>
  <c r="I20" i="7"/>
  <c r="G20" i="7"/>
  <c r="H20" i="7"/>
  <c r="F20" i="7"/>
  <c r="AB48" i="6"/>
  <c r="Z48" i="6"/>
  <c r="J48" i="6"/>
  <c r="H48" i="6"/>
  <c r="AA48" i="6"/>
  <c r="Y48" i="6"/>
  <c r="I48" i="6"/>
  <c r="G48" i="6"/>
  <c r="AB43" i="6"/>
  <c r="Z43" i="6"/>
  <c r="X43" i="6"/>
  <c r="V43" i="6"/>
  <c r="J43" i="6"/>
  <c r="H43" i="6"/>
  <c r="AA43" i="6"/>
  <c r="Y43" i="6"/>
  <c r="W43" i="6"/>
  <c r="U43" i="6"/>
  <c r="I43" i="6"/>
  <c r="G43" i="6"/>
  <c r="AB33" i="6"/>
  <c r="Z33" i="6"/>
  <c r="X33" i="6"/>
  <c r="V33" i="6"/>
  <c r="T33" i="6"/>
  <c r="R33" i="6"/>
  <c r="J33" i="6"/>
  <c r="H33" i="6"/>
  <c r="AA33" i="6"/>
  <c r="Y33" i="6"/>
  <c r="W33" i="6"/>
  <c r="U33" i="6"/>
  <c r="S33" i="6"/>
  <c r="Q33" i="6"/>
  <c r="I33" i="6"/>
  <c r="G33" i="6"/>
  <c r="AB25" i="6"/>
  <c r="Z25" i="6"/>
  <c r="X25" i="6"/>
  <c r="V25" i="6"/>
  <c r="J25" i="6"/>
  <c r="H25" i="6"/>
  <c r="AA25" i="6"/>
  <c r="Y25" i="6"/>
  <c r="W25" i="6"/>
  <c r="U25" i="6"/>
  <c r="I25" i="6"/>
  <c r="G25" i="6"/>
  <c r="J22" i="6"/>
  <c r="I22" i="6"/>
  <c r="AD19" i="6"/>
  <c r="AB19" i="6"/>
  <c r="Z19" i="6"/>
  <c r="X19" i="6"/>
  <c r="V19" i="6"/>
  <c r="J19" i="6"/>
  <c r="H19" i="6"/>
  <c r="AA19" i="6"/>
  <c r="Y19" i="6"/>
  <c r="W19" i="6"/>
  <c r="U19" i="6"/>
  <c r="I19" i="6"/>
  <c r="G19" i="6"/>
  <c r="AB15" i="6"/>
  <c r="Z15" i="6"/>
  <c r="X15" i="6"/>
  <c r="V15" i="6"/>
  <c r="H15" i="6"/>
  <c r="J15" i="6"/>
  <c r="AA15" i="6"/>
  <c r="Y15" i="6"/>
  <c r="W15" i="6"/>
  <c r="U15" i="6"/>
  <c r="I15" i="6"/>
  <c r="G15" i="6"/>
  <c r="AA36" i="5"/>
  <c r="Y36" i="5"/>
  <c r="I36" i="5"/>
  <c r="G36" i="5"/>
  <c r="Z36" i="5"/>
  <c r="X36" i="5"/>
  <c r="H36" i="5"/>
  <c r="F36" i="5"/>
  <c r="AA33" i="5"/>
  <c r="Y33" i="5"/>
  <c r="I33" i="5"/>
  <c r="G33" i="5"/>
  <c r="I28" i="5"/>
  <c r="G28" i="5"/>
  <c r="H28" i="5"/>
  <c r="F28" i="5"/>
  <c r="F37" i="5" s="1"/>
  <c r="AA24" i="5"/>
  <c r="W24" i="5"/>
  <c r="U24" i="5"/>
  <c r="I24" i="5"/>
  <c r="I37" i="5" s="1"/>
  <c r="G24" i="5"/>
  <c r="G37" i="5" s="1"/>
  <c r="Z24" i="5"/>
  <c r="V24" i="5"/>
  <c r="T24" i="5"/>
  <c r="H24" i="5"/>
  <c r="H37" i="5" s="1"/>
  <c r="F24" i="5"/>
  <c r="AC41" i="4" l="1"/>
  <c r="AC24" i="4"/>
  <c r="AC63" i="4"/>
  <c r="AA94" i="4"/>
  <c r="Y94" i="4"/>
  <c r="W94" i="4"/>
  <c r="U94" i="4"/>
  <c r="S94" i="4"/>
  <c r="Q94" i="4"/>
  <c r="O94" i="4"/>
  <c r="M94" i="4"/>
  <c r="G94" i="4"/>
  <c r="I94" i="4"/>
  <c r="K94" i="4"/>
  <c r="Z94" i="4"/>
  <c r="X94" i="4"/>
  <c r="J94" i="4"/>
  <c r="H94" i="4"/>
  <c r="F94" i="4"/>
  <c r="Z81" i="4"/>
  <c r="X81" i="4"/>
  <c r="V81" i="4"/>
  <c r="T81" i="4"/>
  <c r="U63" i="4"/>
  <c r="W63" i="4"/>
  <c r="Y63" i="4"/>
  <c r="X93" i="1" s="1"/>
  <c r="Q63" i="4"/>
  <c r="O63" i="4"/>
  <c r="M63" i="4"/>
  <c r="I63" i="4"/>
  <c r="G63" i="4"/>
  <c r="K63" i="4"/>
  <c r="Z63" i="4"/>
  <c r="X63" i="4"/>
  <c r="W93" i="1" s="1"/>
  <c r="V63" i="4"/>
  <c r="T63" i="4"/>
  <c r="H63" i="4"/>
  <c r="F63" i="4"/>
  <c r="Z57" i="4"/>
  <c r="X57" i="4"/>
  <c r="V57" i="4"/>
  <c r="T57" i="4"/>
  <c r="J57" i="4"/>
  <c r="H57" i="4"/>
  <c r="F57" i="4"/>
  <c r="T50" i="4"/>
  <c r="AA50" i="4"/>
  <c r="Y50" i="4"/>
  <c r="X72" i="1" s="1"/>
  <c r="W50" i="4"/>
  <c r="U50" i="4"/>
  <c r="U95" i="4" s="1"/>
  <c r="S50" i="4"/>
  <c r="Q50" i="4"/>
  <c r="O50" i="4"/>
  <c r="G50" i="4"/>
  <c r="G95" i="4" s="1"/>
  <c r="I50" i="4"/>
  <c r="K50" i="4"/>
  <c r="M50" i="4"/>
  <c r="Z50" i="4"/>
  <c r="X50" i="4"/>
  <c r="W72" i="1" s="1"/>
  <c r="V50" i="4"/>
  <c r="H50" i="4"/>
  <c r="F50" i="4"/>
  <c r="F95" i="4" s="1"/>
  <c r="Z41" i="4"/>
  <c r="X41" i="4"/>
  <c r="W51" i="1" s="1"/>
  <c r="W57" i="1" s="1"/>
  <c r="R41" i="4"/>
  <c r="P41" i="4"/>
  <c r="N41" i="4"/>
  <c r="L41" i="4"/>
  <c r="J41" i="4"/>
  <c r="X51" i="1"/>
  <c r="X57" i="1" s="1"/>
  <c r="V41" i="4"/>
  <c r="T41" i="4"/>
  <c r="H41" i="4"/>
  <c r="F41" i="4"/>
  <c r="AA36" i="4"/>
  <c r="Y36" i="4"/>
  <c r="W36" i="4"/>
  <c r="Z31" i="4"/>
  <c r="X31" i="4"/>
  <c r="V31" i="4"/>
  <c r="T31" i="4"/>
  <c r="AA31" i="4"/>
  <c r="Y31" i="4"/>
  <c r="W31" i="4"/>
  <c r="U31" i="4"/>
  <c r="S31" i="4"/>
  <c r="Q31" i="4"/>
  <c r="O31" i="4"/>
  <c r="M31" i="4"/>
  <c r="K31" i="4"/>
  <c r="I31" i="4"/>
  <c r="G31" i="4"/>
  <c r="AA24" i="4"/>
  <c r="Y24" i="4"/>
  <c r="W24" i="4"/>
  <c r="U24" i="4"/>
  <c r="Q24" i="4"/>
  <c r="M24" i="4"/>
  <c r="K24" i="4"/>
  <c r="I24" i="4"/>
  <c r="Z24" i="4"/>
  <c r="X24" i="4"/>
  <c r="AA40" i="3"/>
  <c r="V24" i="4"/>
  <c r="T24" i="4"/>
  <c r="R24" i="4"/>
  <c r="P24" i="4"/>
  <c r="N24" i="4"/>
  <c r="L24" i="4"/>
  <c r="J24" i="4"/>
  <c r="H24" i="4"/>
  <c r="G24" i="4"/>
  <c r="F24" i="4"/>
  <c r="AA20" i="4"/>
  <c r="Y20" i="4"/>
  <c r="W20" i="4"/>
  <c r="U20" i="4"/>
  <c r="S20" i="4"/>
  <c r="Q20" i="4"/>
  <c r="O20" i="4"/>
  <c r="M20" i="4"/>
  <c r="K20" i="4"/>
  <c r="I20" i="4"/>
  <c r="G20" i="4"/>
  <c r="G42" i="4" s="1"/>
  <c r="X20" i="4"/>
  <c r="H120" i="1"/>
  <c r="G120" i="1"/>
  <c r="F120" i="1"/>
  <c r="E120" i="1"/>
  <c r="Y40" i="3"/>
  <c r="W40" i="3"/>
  <c r="U40" i="3"/>
  <c r="I40" i="3"/>
  <c r="G40" i="3"/>
  <c r="Z40" i="3"/>
  <c r="X40" i="3"/>
  <c r="V40" i="3"/>
  <c r="T40" i="3"/>
  <c r="H40" i="3"/>
  <c r="F40" i="3"/>
  <c r="I42" i="4" l="1"/>
  <c r="H95" i="4"/>
  <c r="I95" i="4"/>
  <c r="I96" i="4" s="1"/>
  <c r="W95" i="4"/>
  <c r="G96" i="4"/>
  <c r="Y95" i="4"/>
  <c r="X95" i="4"/>
  <c r="AA34" i="3"/>
  <c r="Y34" i="3"/>
  <c r="W34" i="3"/>
  <c r="U34" i="3"/>
  <c r="Z34" i="3"/>
  <c r="X34" i="3"/>
  <c r="V34" i="3"/>
  <c r="T34" i="3"/>
  <c r="AA25" i="3"/>
  <c r="Y25" i="3"/>
  <c r="W25" i="3"/>
  <c r="U25" i="3"/>
  <c r="S25" i="3"/>
  <c r="Z25" i="3"/>
  <c r="X25" i="3"/>
  <c r="V25" i="3"/>
  <c r="T25" i="3"/>
  <c r="X19" i="3"/>
  <c r="V19" i="3"/>
  <c r="T19" i="3"/>
  <c r="AB71" i="3"/>
  <c r="AD71" i="3" s="1"/>
  <c r="E71" i="3"/>
  <c r="Z130" i="2" l="1"/>
  <c r="X130" i="2"/>
  <c r="H130" i="2"/>
  <c r="F130" i="2"/>
  <c r="H122" i="2"/>
  <c r="F122" i="2"/>
  <c r="I109" i="2"/>
  <c r="G109" i="2"/>
  <c r="AA109" i="2"/>
  <c r="Y109" i="2"/>
  <c r="W109" i="2"/>
  <c r="U109" i="2"/>
  <c r="Z109" i="2"/>
  <c r="X109" i="2"/>
  <c r="V109" i="2"/>
  <c r="T109" i="2"/>
  <c r="H109" i="2"/>
  <c r="F109" i="2"/>
  <c r="V105" i="2"/>
  <c r="T105" i="2"/>
  <c r="I105" i="2"/>
  <c r="G105" i="2"/>
  <c r="W105" i="2"/>
  <c r="U105" i="2"/>
  <c r="H105" i="2"/>
  <c r="F105" i="2"/>
  <c r="AA101" i="2"/>
  <c r="Y101" i="2"/>
  <c r="W101" i="2"/>
  <c r="U101" i="2"/>
  <c r="Z101" i="2"/>
  <c r="X101" i="2"/>
  <c r="V101" i="2"/>
  <c r="T101" i="2"/>
  <c r="R101" i="2"/>
  <c r="P101" i="2"/>
  <c r="N101" i="2"/>
  <c r="L101" i="2"/>
  <c r="J101" i="2"/>
  <c r="H101" i="2"/>
  <c r="Z86" i="2"/>
  <c r="X86" i="2"/>
  <c r="V86" i="2"/>
  <c r="T86" i="2"/>
  <c r="R86" i="2"/>
  <c r="P86" i="2"/>
  <c r="AA86" i="2"/>
  <c r="Y86" i="2"/>
  <c r="W86" i="2"/>
  <c r="U86" i="2"/>
  <c r="S86" i="2"/>
  <c r="Q86" i="2"/>
  <c r="Z29" i="1"/>
  <c r="Y82" i="2"/>
  <c r="X29" i="1" s="1"/>
  <c r="X37" i="1" s="1"/>
  <c r="W82" i="2"/>
  <c r="U82" i="2"/>
  <c r="S82" i="2"/>
  <c r="I82" i="2"/>
  <c r="G82" i="2"/>
  <c r="AB15" i="2"/>
  <c r="AA68" i="2" l="1"/>
  <c r="Y68" i="2"/>
  <c r="W68" i="2"/>
  <c r="U68" i="2"/>
  <c r="S68" i="2"/>
  <c r="Q68" i="2"/>
  <c r="O68" i="2"/>
  <c r="M68" i="2"/>
  <c r="K68" i="2"/>
  <c r="I68" i="2"/>
  <c r="G68" i="2"/>
  <c r="F19" i="1" s="1"/>
  <c r="W36" i="5"/>
  <c r="U36" i="5"/>
  <c r="S36" i="5"/>
  <c r="Q36" i="5"/>
  <c r="O36" i="5"/>
  <c r="M36" i="5"/>
  <c r="K36" i="5"/>
  <c r="AB45" i="7" l="1"/>
  <c r="AD45" i="7" s="1"/>
  <c r="E45" i="7"/>
  <c r="AD26" i="9"/>
  <c r="AB26" i="9"/>
  <c r="E26" i="9"/>
  <c r="AB36" i="2" l="1"/>
  <c r="AD36" i="2" s="1"/>
  <c r="E36" i="2"/>
  <c r="E20" i="11"/>
  <c r="T9" i="1" l="1"/>
  <c r="AC63" i="2"/>
  <c r="Z63" i="2"/>
  <c r="V63" i="2"/>
  <c r="U9" i="1" s="1"/>
  <c r="T63" i="2"/>
  <c r="S9" i="1" s="1"/>
  <c r="R63" i="2"/>
  <c r="P63" i="2"/>
  <c r="N63" i="2"/>
  <c r="L63" i="2"/>
  <c r="J63" i="2"/>
  <c r="H63" i="2"/>
  <c r="F63" i="2"/>
  <c r="AE41" i="6"/>
  <c r="AC41" i="6"/>
  <c r="F41" i="6"/>
  <c r="AB115" i="2" l="1"/>
  <c r="AD115" i="2" s="1"/>
  <c r="E115" i="2"/>
  <c r="AB62" i="3"/>
  <c r="AD62" i="3" s="1"/>
  <c r="E62" i="3"/>
  <c r="AB98" i="2"/>
  <c r="E26" i="11" l="1"/>
  <c r="E25" i="11"/>
  <c r="AB73" i="4"/>
  <c r="AD73" i="4" s="1"/>
  <c r="E73" i="4"/>
  <c r="AB72" i="4"/>
  <c r="AD72" i="4" s="1"/>
  <c r="E72" i="4"/>
  <c r="AB57" i="2"/>
  <c r="AD57" i="2" s="1"/>
  <c r="E57" i="2"/>
  <c r="E22" i="5"/>
  <c r="AB22" i="5"/>
  <c r="AD22" i="5" s="1"/>
  <c r="AB75" i="4"/>
  <c r="AD75" i="4" s="1"/>
  <c r="E75" i="4"/>
  <c r="V9" i="1" l="1"/>
  <c r="AB93" i="2" l="1"/>
  <c r="AD93" i="2" s="1"/>
  <c r="G95" i="2"/>
  <c r="I95" i="2"/>
  <c r="Q95" i="2"/>
  <c r="O95" i="2"/>
  <c r="M95" i="2"/>
  <c r="K95" i="2"/>
  <c r="E93" i="2"/>
  <c r="P31" i="4"/>
  <c r="H31" i="4"/>
  <c r="F31" i="4"/>
  <c r="AB30" i="4" l="1"/>
  <c r="AD30" i="4" s="1"/>
  <c r="E30" i="4"/>
  <c r="Z122" i="2" l="1"/>
  <c r="X122" i="2"/>
  <c r="V122" i="2"/>
  <c r="T122" i="2"/>
  <c r="Z82" i="2"/>
  <c r="Y29" i="1" s="1"/>
  <c r="X82" i="2"/>
  <c r="W29" i="1" s="1"/>
  <c r="W37" i="1" s="1"/>
  <c r="V82" i="2"/>
  <c r="T82" i="2"/>
  <c r="R82" i="2"/>
  <c r="E77" i="2"/>
  <c r="AD77" i="2"/>
  <c r="S16" i="5" l="1"/>
  <c r="Q16" i="5"/>
  <c r="O16" i="5"/>
  <c r="M16" i="5"/>
  <c r="K16" i="5"/>
  <c r="I16" i="5"/>
  <c r="I20" i="5" s="1"/>
  <c r="I38" i="5" s="1"/>
  <c r="G16" i="5"/>
  <c r="G20" i="5" s="1"/>
  <c r="G38" i="5" s="1"/>
  <c r="AB14" i="5"/>
  <c r="AD14" i="5" s="1"/>
  <c r="R16" i="5"/>
  <c r="P16" i="5"/>
  <c r="N16" i="5"/>
  <c r="L16" i="5"/>
  <c r="J16" i="5"/>
  <c r="H16" i="5"/>
  <c r="H20" i="5" s="1"/>
  <c r="H38" i="5" s="1"/>
  <c r="F16" i="5"/>
  <c r="F20" i="5" s="1"/>
  <c r="F38" i="5" s="1"/>
  <c r="E14" i="5"/>
  <c r="AC36" i="4" l="1"/>
  <c r="AB34" i="4"/>
  <c r="E34" i="4"/>
  <c r="Y105" i="2"/>
  <c r="X105" i="2"/>
  <c r="Y131" i="2" l="1"/>
  <c r="X80" i="1"/>
  <c r="X88" i="1" s="1"/>
  <c r="X131" i="2"/>
  <c r="W80" i="1"/>
  <c r="W88" i="1" s="1"/>
  <c r="AD34" i="4"/>
  <c r="L28" i="6"/>
  <c r="S26" i="8"/>
  <c r="Q26" i="8"/>
  <c r="O26" i="8"/>
  <c r="M26" i="8"/>
  <c r="K26" i="8"/>
  <c r="Y24" i="5" l="1"/>
  <c r="S24" i="5"/>
  <c r="Q24" i="5"/>
  <c r="O24" i="5"/>
  <c r="M24" i="5"/>
  <c r="K24" i="5"/>
  <c r="AB60" i="4" l="1"/>
  <c r="AD60" i="4" s="1"/>
  <c r="E60" i="4"/>
  <c r="AA28" i="5" l="1"/>
  <c r="Y28" i="5"/>
  <c r="X94" i="1" s="1"/>
  <c r="X99" i="1" s="1"/>
  <c r="W28" i="5"/>
  <c r="U28" i="5"/>
  <c r="S28" i="5"/>
  <c r="Q28" i="5"/>
  <c r="O28" i="5"/>
  <c r="M28" i="5"/>
  <c r="AC28" i="5"/>
  <c r="Z28" i="5"/>
  <c r="X28" i="5"/>
  <c r="W94" i="1" s="1"/>
  <c r="W99" i="1" s="1"/>
  <c r="V28" i="5"/>
  <c r="T28" i="5"/>
  <c r="R28" i="5"/>
  <c r="P28" i="5"/>
  <c r="N28" i="5"/>
  <c r="L28" i="5"/>
  <c r="K28" i="5"/>
  <c r="J28" i="5"/>
  <c r="AB26" i="5"/>
  <c r="E26" i="5"/>
  <c r="X24" i="5"/>
  <c r="R24" i="5"/>
  <c r="P24" i="5"/>
  <c r="N24" i="5"/>
  <c r="L24" i="5"/>
  <c r="AB23" i="5"/>
  <c r="AD23" i="5" s="1"/>
  <c r="E23" i="5"/>
  <c r="S63" i="4"/>
  <c r="R63" i="4"/>
  <c r="P63" i="4"/>
  <c r="N63" i="4"/>
  <c r="L63" i="4"/>
  <c r="J63" i="4"/>
  <c r="AB59" i="4"/>
  <c r="E59" i="4"/>
  <c r="AB45" i="4"/>
  <c r="AD45" i="4" s="1"/>
  <c r="E45" i="4"/>
  <c r="AB48" i="2"/>
  <c r="AD48" i="2" s="1"/>
  <c r="AB49" i="2"/>
  <c r="AD49" i="2" s="1"/>
  <c r="E49" i="2"/>
  <c r="E48" i="2"/>
  <c r="AB42" i="2"/>
  <c r="AD42" i="2" s="1"/>
  <c r="E42" i="2"/>
  <c r="AB34" i="2"/>
  <c r="AD34" i="2" s="1"/>
  <c r="E34" i="2"/>
  <c r="AB30" i="2"/>
  <c r="AD30" i="2" s="1"/>
  <c r="E30" i="2"/>
  <c r="AB26" i="2"/>
  <c r="AD26" i="2" s="1"/>
  <c r="E26" i="2"/>
  <c r="E25" i="2"/>
  <c r="AB25" i="2"/>
  <c r="AD25" i="2" s="1"/>
  <c r="AB24" i="2"/>
  <c r="AD24" i="2" s="1"/>
  <c r="E24" i="2"/>
  <c r="AB18" i="2"/>
  <c r="AD18" i="2" s="1"/>
  <c r="E18" i="2"/>
  <c r="AD59" i="4" l="1"/>
  <c r="AD26" i="5"/>
  <c r="AA37" i="5"/>
  <c r="AA38" i="5" s="1"/>
  <c r="Z37" i="5"/>
  <c r="Z38" i="5" s="1"/>
  <c r="Y37" i="5"/>
  <c r="Y38" i="5" s="1"/>
  <c r="X37" i="5"/>
  <c r="X38" i="5" s="1"/>
  <c r="AC38" i="6"/>
  <c r="AC39" i="6" s="1"/>
  <c r="S18" i="9"/>
  <c r="Q18" i="9"/>
  <c r="O18" i="9"/>
  <c r="M18" i="9"/>
  <c r="K18" i="9"/>
  <c r="AB117" i="2"/>
  <c r="AD117" i="2" s="1"/>
  <c r="AB113" i="2"/>
  <c r="AD113" i="2" s="1"/>
  <c r="AB111" i="2"/>
  <c r="E117" i="2"/>
  <c r="E113" i="2"/>
  <c r="E111" i="2"/>
  <c r="AE38" i="6" l="1"/>
  <c r="AE39" i="6" s="1"/>
  <c r="X120" i="1"/>
  <c r="W120" i="1"/>
  <c r="I17" i="7"/>
  <c r="G17" i="7"/>
  <c r="H17" i="7"/>
  <c r="F17" i="7"/>
  <c r="E24" i="1" s="1"/>
  <c r="I53" i="3"/>
  <c r="G53" i="3"/>
  <c r="K53" i="3"/>
  <c r="H53" i="3"/>
  <c r="F53" i="3"/>
  <c r="I44" i="3"/>
  <c r="G44" i="3"/>
  <c r="H44" i="3"/>
  <c r="F44" i="3"/>
  <c r="I34" i="3"/>
  <c r="G34" i="3"/>
  <c r="H34" i="3"/>
  <c r="F34" i="3"/>
  <c r="H19" i="3"/>
  <c r="F19" i="3"/>
  <c r="I31" i="7" l="1"/>
  <c r="H31" i="7"/>
  <c r="G54" i="1" s="1"/>
  <c r="G31" i="7"/>
  <c r="F31" i="7"/>
  <c r="E54" i="1" s="1"/>
  <c r="H28" i="7"/>
  <c r="H35" i="7" s="1"/>
  <c r="H56" i="7" s="1"/>
  <c r="I28" i="7"/>
  <c r="G28" i="7"/>
  <c r="G35" i="7" s="1"/>
  <c r="G56" i="7" s="1"/>
  <c r="F28" i="7"/>
  <c r="F35" i="7" s="1"/>
  <c r="F56" i="7" s="1"/>
  <c r="J29" i="6"/>
  <c r="I29" i="6"/>
  <c r="J49" i="6"/>
  <c r="I49" i="6"/>
  <c r="H49" i="6"/>
  <c r="G49" i="6"/>
  <c r="F47" i="6"/>
  <c r="F46" i="6"/>
  <c r="F45" i="6"/>
  <c r="F38" i="6"/>
  <c r="F35" i="6"/>
  <c r="F32" i="6"/>
  <c r="F31" i="6"/>
  <c r="F27" i="6"/>
  <c r="F24" i="6"/>
  <c r="F14" i="6"/>
  <c r="F17" i="6"/>
  <c r="F18" i="6"/>
  <c r="F21" i="6"/>
  <c r="H22" i="6"/>
  <c r="H29" i="6" s="1"/>
  <c r="H50" i="6" s="1"/>
  <c r="G22" i="6"/>
  <c r="G29" i="6" s="1"/>
  <c r="I37" i="3"/>
  <c r="H60" i="1" s="1"/>
  <c r="H37" i="3"/>
  <c r="G60" i="1" s="1"/>
  <c r="E36" i="3"/>
  <c r="G37" i="3"/>
  <c r="F60" i="1" s="1"/>
  <c r="F37" i="3"/>
  <c r="E60" i="1" s="1"/>
  <c r="E31" i="8"/>
  <c r="E32" i="8"/>
  <c r="E33" i="8"/>
  <c r="H54" i="1"/>
  <c r="F54" i="1"/>
  <c r="H53" i="1"/>
  <c r="G53" i="1"/>
  <c r="F53" i="1"/>
  <c r="E53" i="1"/>
  <c r="H51" i="1"/>
  <c r="G51" i="1"/>
  <c r="F51" i="1"/>
  <c r="E51" i="1"/>
  <c r="H50" i="1"/>
  <c r="G50" i="1"/>
  <c r="F50" i="1"/>
  <c r="E50" i="1"/>
  <c r="I29" i="8"/>
  <c r="H29" i="8"/>
  <c r="G29" i="8"/>
  <c r="G38" i="8" s="1"/>
  <c r="F29" i="8"/>
  <c r="F38" i="8" s="1"/>
  <c r="I34" i="8"/>
  <c r="H55" i="1" s="1"/>
  <c r="H34" i="8"/>
  <c r="G55" i="1" s="1"/>
  <c r="G34" i="8"/>
  <c r="F55" i="1" s="1"/>
  <c r="F34" i="8"/>
  <c r="E55" i="1" s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1" i="1"/>
  <c r="G41" i="1"/>
  <c r="F41" i="1"/>
  <c r="E41" i="1"/>
  <c r="H40" i="1"/>
  <c r="G40" i="1"/>
  <c r="F40" i="1"/>
  <c r="E40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4" i="1"/>
  <c r="G24" i="1"/>
  <c r="F24" i="1"/>
  <c r="S24" i="4"/>
  <c r="S42" i="4" s="1"/>
  <c r="O24" i="4"/>
  <c r="H21" i="1"/>
  <c r="H19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0" i="1"/>
  <c r="G10" i="1"/>
  <c r="F10" i="1"/>
  <c r="E10" i="1"/>
  <c r="H9" i="1"/>
  <c r="I35" i="7" l="1"/>
  <c r="I56" i="7" s="1"/>
  <c r="J50" i="6"/>
  <c r="I50" i="6"/>
  <c r="G50" i="6"/>
  <c r="F21" i="1"/>
  <c r="AB58" i="2"/>
  <c r="AD58" i="2" s="1"/>
  <c r="E58" i="2"/>
  <c r="AA18" i="9" l="1"/>
  <c r="V39" i="6"/>
  <c r="T39" i="6"/>
  <c r="R39" i="6"/>
  <c r="P39" i="6"/>
  <c r="N39" i="6"/>
  <c r="U39" i="6"/>
  <c r="S39" i="6"/>
  <c r="Q39" i="6"/>
  <c r="O39" i="6"/>
  <c r="M39" i="6"/>
  <c r="L39" i="6"/>
  <c r="K39" i="6"/>
  <c r="F39" i="6"/>
  <c r="AB84" i="4"/>
  <c r="AD84" i="4" s="1"/>
  <c r="E84" i="4"/>
  <c r="W37" i="5" l="1"/>
  <c r="W38" i="5" s="1"/>
  <c r="U37" i="5"/>
  <c r="U38" i="5" s="1"/>
  <c r="V36" i="5"/>
  <c r="V37" i="5" s="1"/>
  <c r="V38" i="5" s="1"/>
  <c r="T36" i="5"/>
  <c r="T37" i="5" s="1"/>
  <c r="T38" i="5" s="1"/>
  <c r="R36" i="5"/>
  <c r="P36" i="5"/>
  <c r="N36" i="5"/>
  <c r="L36" i="5"/>
  <c r="J36" i="5"/>
  <c r="Y42" i="4" l="1"/>
  <c r="Y96" i="4" s="1"/>
  <c r="W42" i="4"/>
  <c r="U42" i="4"/>
  <c r="S34" i="3"/>
  <c r="Q34" i="3"/>
  <c r="O34" i="3"/>
  <c r="M34" i="3"/>
  <c r="K34" i="3"/>
  <c r="F25" i="3"/>
  <c r="E20" i="1" s="1"/>
  <c r="I101" i="2"/>
  <c r="I131" i="2" s="1"/>
  <c r="G101" i="2"/>
  <c r="G131" i="2" s="1"/>
  <c r="H131" i="2"/>
  <c r="F101" i="2"/>
  <c r="F131" i="2" s="1"/>
  <c r="Z68" i="2"/>
  <c r="X68" i="2"/>
  <c r="V68" i="2"/>
  <c r="T68" i="2"/>
  <c r="R68" i="2"/>
  <c r="P68" i="2"/>
  <c r="N68" i="2"/>
  <c r="L68" i="2"/>
  <c r="J68" i="2"/>
  <c r="H68" i="2"/>
  <c r="G19" i="1" s="1"/>
  <c r="F68" i="2"/>
  <c r="E19" i="1" s="1"/>
  <c r="AA96" i="2"/>
  <c r="Y96" i="2"/>
  <c r="Y132" i="2" s="1"/>
  <c r="W96" i="2"/>
  <c r="U96" i="2"/>
  <c r="X9" i="1"/>
  <c r="X17" i="1" s="1"/>
  <c r="X68" i="1" s="1"/>
  <c r="X121" i="1" s="1"/>
  <c r="F9" i="1"/>
  <c r="AB59" i="2"/>
  <c r="AD59" i="2" s="1"/>
  <c r="E59" i="2"/>
  <c r="H39" i="1" l="1"/>
  <c r="H47" i="1" s="1"/>
  <c r="F39" i="1"/>
  <c r="F47" i="1" s="1"/>
  <c r="F95" i="2"/>
  <c r="E39" i="1" s="1"/>
  <c r="E47" i="1" s="1"/>
  <c r="H95" i="2"/>
  <c r="G39" i="1" s="1"/>
  <c r="G47" i="1" s="1"/>
  <c r="J95" i="2"/>
  <c r="L95" i="2"/>
  <c r="N95" i="2"/>
  <c r="P95" i="2"/>
  <c r="AB65" i="2"/>
  <c r="E65" i="2"/>
  <c r="AB15" i="4"/>
  <c r="AD15" i="4" s="1"/>
  <c r="E15" i="4"/>
  <c r="F11" i="1" l="1"/>
  <c r="F17" i="1" s="1"/>
  <c r="H11" i="1"/>
  <c r="H17" i="1" s="1"/>
  <c r="H29" i="1"/>
  <c r="H37" i="1" s="1"/>
  <c r="F29" i="1"/>
  <c r="F37" i="1" s="1"/>
  <c r="AD65" i="2"/>
  <c r="S29" i="8"/>
  <c r="O29" i="8"/>
  <c r="M29" i="8"/>
  <c r="K29" i="8"/>
  <c r="AB23" i="8" l="1"/>
  <c r="AD23" i="8" s="1"/>
  <c r="E23" i="8"/>
  <c r="AC68" i="3" l="1"/>
  <c r="AB72" i="3"/>
  <c r="AD72" i="3" s="1"/>
  <c r="E72" i="3"/>
  <c r="E51" i="2"/>
  <c r="AB47" i="4"/>
  <c r="AD47" i="4" s="1"/>
  <c r="E47" i="4"/>
  <c r="K54" i="7"/>
  <c r="J54" i="7"/>
  <c r="AB50" i="7"/>
  <c r="E53" i="7"/>
  <c r="E52" i="7"/>
  <c r="E51" i="7"/>
  <c r="E50" i="7"/>
  <c r="E54" i="7" s="1"/>
  <c r="E47" i="7"/>
  <c r="E46" i="7"/>
  <c r="E42" i="7"/>
  <c r="E41" i="7"/>
  <c r="E33" i="7"/>
  <c r="E30" i="7"/>
  <c r="E27" i="7"/>
  <c r="E26" i="7"/>
  <c r="E25" i="7"/>
  <c r="E22" i="7"/>
  <c r="E19" i="7"/>
  <c r="E16" i="7"/>
  <c r="E15" i="7"/>
  <c r="E14" i="7"/>
  <c r="AD50" i="7" l="1"/>
  <c r="AB32" i="3"/>
  <c r="AD32" i="3" s="1"/>
  <c r="E83" i="3"/>
  <c r="E82" i="3"/>
  <c r="E81" i="3"/>
  <c r="E80" i="3"/>
  <c r="E79" i="3"/>
  <c r="E78" i="3"/>
  <c r="E77" i="3"/>
  <c r="E76" i="3"/>
  <c r="E75" i="3"/>
  <c r="E74" i="3"/>
  <c r="E73" i="3"/>
  <c r="E70" i="3"/>
  <c r="E67" i="3"/>
  <c r="E66" i="3"/>
  <c r="E65" i="3"/>
  <c r="E64" i="3"/>
  <c r="E61" i="3"/>
  <c r="E60" i="3"/>
  <c r="E58" i="3"/>
  <c r="E55" i="3"/>
  <c r="E52" i="3"/>
  <c r="E51" i="3"/>
  <c r="E50" i="3"/>
  <c r="E49" i="3"/>
  <c r="E48" i="3"/>
  <c r="E47" i="3"/>
  <c r="E43" i="3"/>
  <c r="E42" i="3"/>
  <c r="E39" i="3"/>
  <c r="E40" i="3" s="1"/>
  <c r="E33" i="3"/>
  <c r="E32" i="3"/>
  <c r="E31" i="3"/>
  <c r="E30" i="3"/>
  <c r="E29" i="3"/>
  <c r="E28" i="3"/>
  <c r="E27" i="3"/>
  <c r="E24" i="3"/>
  <c r="E23" i="3"/>
  <c r="E22" i="3"/>
  <c r="E21" i="3"/>
  <c r="E18" i="3"/>
  <c r="E17" i="3"/>
  <c r="E16" i="3"/>
  <c r="E15" i="3"/>
  <c r="AB78" i="3"/>
  <c r="AD78" i="3" s="1"/>
  <c r="AB35" i="5"/>
  <c r="E35" i="5"/>
  <c r="E36" i="5" s="1"/>
  <c r="E32" i="5"/>
  <c r="E31" i="5"/>
  <c r="E33" i="5" s="1"/>
  <c r="E27" i="5"/>
  <c r="E28" i="5" s="1"/>
  <c r="E18" i="5"/>
  <c r="E15" i="5"/>
  <c r="E16" i="5" s="1"/>
  <c r="AB39" i="2"/>
  <c r="AD39" i="2" s="1"/>
  <c r="E39" i="2"/>
  <c r="AB125" i="2"/>
  <c r="AD125" i="2" s="1"/>
  <c r="E125" i="2"/>
  <c r="AB51" i="2"/>
  <c r="AD51" i="2" s="1"/>
  <c r="AD35" i="5" l="1"/>
  <c r="AC36" i="5"/>
  <c r="W9" i="1"/>
  <c r="W17" i="1" s="1"/>
  <c r="W68" i="1" s="1"/>
  <c r="W121" i="1" s="1"/>
  <c r="X96" i="2"/>
  <c r="X132" i="2" s="1"/>
  <c r="AB70" i="3"/>
  <c r="AD70" i="3" s="1"/>
  <c r="H20" i="4" l="1"/>
  <c r="F20" i="4"/>
  <c r="X42" i="4"/>
  <c r="X96" i="4" s="1"/>
  <c r="E93" i="4"/>
  <c r="E92" i="4"/>
  <c r="E91" i="4"/>
  <c r="E90" i="4"/>
  <c r="E89" i="4"/>
  <c r="E88" i="4"/>
  <c r="E87" i="4"/>
  <c r="E86" i="4"/>
  <c r="E85" i="4"/>
  <c r="E83" i="4"/>
  <c r="E80" i="4"/>
  <c r="E78" i="4"/>
  <c r="E70" i="4"/>
  <c r="E68" i="4"/>
  <c r="E67" i="4"/>
  <c r="E65" i="4"/>
  <c r="E62" i="4"/>
  <c r="E61" i="4"/>
  <c r="E63" i="4" s="1"/>
  <c r="E56" i="4"/>
  <c r="E55" i="4"/>
  <c r="E54" i="4"/>
  <c r="E53" i="4"/>
  <c r="E52" i="4"/>
  <c r="E49" i="4"/>
  <c r="E48" i="4"/>
  <c r="E46" i="4"/>
  <c r="E44" i="4"/>
  <c r="E40" i="4"/>
  <c r="E39" i="4"/>
  <c r="E35" i="4"/>
  <c r="E36" i="4" s="1"/>
  <c r="E29" i="4"/>
  <c r="E28" i="4"/>
  <c r="E27" i="4"/>
  <c r="E26" i="4"/>
  <c r="E38" i="4"/>
  <c r="E41" i="4" s="1"/>
  <c r="E23" i="4"/>
  <c r="E22" i="4"/>
  <c r="E19" i="4"/>
  <c r="E18" i="4"/>
  <c r="E17" i="4"/>
  <c r="E16" i="4"/>
  <c r="E14" i="4"/>
  <c r="E129" i="2"/>
  <c r="E128" i="2"/>
  <c r="E127" i="2"/>
  <c r="E126" i="2"/>
  <c r="E124" i="2"/>
  <c r="E121" i="2"/>
  <c r="E119" i="2"/>
  <c r="E118" i="2"/>
  <c r="E108" i="2"/>
  <c r="E107" i="2"/>
  <c r="E104" i="2"/>
  <c r="E103" i="2"/>
  <c r="E100" i="2"/>
  <c r="E99" i="2"/>
  <c r="E98" i="2"/>
  <c r="E94" i="2"/>
  <c r="E92" i="2"/>
  <c r="E89" i="2"/>
  <c r="E88" i="2"/>
  <c r="E85" i="2"/>
  <c r="E84" i="2"/>
  <c r="E81" i="2"/>
  <c r="E80" i="2"/>
  <c r="E78" i="2"/>
  <c r="E74" i="2"/>
  <c r="E73" i="2"/>
  <c r="E72" i="2"/>
  <c r="E71" i="2"/>
  <c r="E70" i="2"/>
  <c r="E67" i="2"/>
  <c r="E66" i="2"/>
  <c r="E62" i="2"/>
  <c r="E61" i="2"/>
  <c r="E60" i="2"/>
  <c r="E56" i="2"/>
  <c r="E55" i="2"/>
  <c r="E54" i="2"/>
  <c r="E53" i="2"/>
  <c r="E52" i="2"/>
  <c r="E50" i="2"/>
  <c r="E47" i="2"/>
  <c r="E46" i="2"/>
  <c r="E45" i="2"/>
  <c r="E44" i="2"/>
  <c r="E43" i="2"/>
  <c r="E41" i="2"/>
  <c r="E40" i="2"/>
  <c r="E38" i="2"/>
  <c r="E37" i="2"/>
  <c r="E35" i="2"/>
  <c r="E33" i="2"/>
  <c r="E32" i="2"/>
  <c r="E31" i="2"/>
  <c r="E29" i="2"/>
  <c r="E28" i="2"/>
  <c r="E27" i="2"/>
  <c r="E23" i="2"/>
  <c r="E22" i="2"/>
  <c r="E21" i="2"/>
  <c r="E20" i="2"/>
  <c r="E19" i="2"/>
  <c r="E17" i="2"/>
  <c r="E16" i="2"/>
  <c r="E15" i="2"/>
  <c r="E24" i="4" l="1"/>
  <c r="E11" i="1"/>
  <c r="F42" i="4"/>
  <c r="F96" i="4" s="1"/>
  <c r="G11" i="1"/>
  <c r="H42" i="4"/>
  <c r="H96" i="4" s="1"/>
  <c r="E68" i="2"/>
  <c r="E95" i="2"/>
  <c r="AB15" i="9"/>
  <c r="AD15" i="9" s="1"/>
  <c r="AB16" i="9"/>
  <c r="E15" i="9"/>
  <c r="E25" i="8"/>
  <c r="AB25" i="8"/>
  <c r="AD25" i="8" s="1"/>
  <c r="J24" i="5"/>
  <c r="AB28" i="4" l="1"/>
  <c r="AD28" i="4" s="1"/>
  <c r="AB27" i="4"/>
  <c r="AD27" i="4" s="1"/>
  <c r="AB84" i="3"/>
  <c r="I25" i="3"/>
  <c r="H20" i="1" s="1"/>
  <c r="H25" i="3"/>
  <c r="G20" i="1" s="1"/>
  <c r="G25" i="3"/>
  <c r="F20" i="1" s="1"/>
  <c r="H90" i="2"/>
  <c r="I90" i="2"/>
  <c r="G90" i="2"/>
  <c r="F90" i="2"/>
  <c r="I86" i="2"/>
  <c r="H86" i="2"/>
  <c r="G49" i="1" s="1"/>
  <c r="G57" i="1" s="1"/>
  <c r="G86" i="2"/>
  <c r="F86" i="2"/>
  <c r="E49" i="1" s="1"/>
  <c r="E57" i="1" s="1"/>
  <c r="H82" i="2"/>
  <c r="G29" i="1" s="1"/>
  <c r="G37" i="1" s="1"/>
  <c r="F82" i="2"/>
  <c r="E29" i="1" s="1"/>
  <c r="E37" i="1" s="1"/>
  <c r="O86" i="2"/>
  <c r="AB33" i="2"/>
  <c r="AD33" i="2" s="1"/>
  <c r="AB32" i="2"/>
  <c r="AD32" i="2" s="1"/>
  <c r="E9" i="1" l="1"/>
  <c r="E17" i="1" s="1"/>
  <c r="F96" i="2"/>
  <c r="F132" i="2" s="1"/>
  <c r="G9" i="1"/>
  <c r="G17" i="1" s="1"/>
  <c r="H96" i="2"/>
  <c r="H132" i="2" s="1"/>
  <c r="F49" i="1"/>
  <c r="F57" i="1" s="1"/>
  <c r="F68" i="1" s="1"/>
  <c r="F121" i="1" s="1"/>
  <c r="G96" i="2"/>
  <c r="G132" i="2" s="1"/>
  <c r="H49" i="1"/>
  <c r="H57" i="1" s="1"/>
  <c r="H68" i="1" s="1"/>
  <c r="H121" i="1" s="1"/>
  <c r="I96" i="2"/>
  <c r="I132" i="2" s="1"/>
  <c r="AB129" i="2"/>
  <c r="AB128" i="2"/>
  <c r="AB127" i="2"/>
  <c r="AB126" i="2"/>
  <c r="AB124" i="2"/>
  <c r="AB121" i="2"/>
  <c r="AB119" i="2"/>
  <c r="AB118" i="2"/>
  <c r="AB108" i="2"/>
  <c r="AB107" i="2"/>
  <c r="AB104" i="2"/>
  <c r="AB103" i="2"/>
  <c r="AB100" i="2"/>
  <c r="AB99" i="2"/>
  <c r="AB94" i="2"/>
  <c r="AB92" i="2"/>
  <c r="AB89" i="2"/>
  <c r="AB88" i="2"/>
  <c r="AB85" i="2"/>
  <c r="AB84" i="2"/>
  <c r="AB81" i="2"/>
  <c r="AB80" i="2"/>
  <c r="AB74" i="2"/>
  <c r="AB73" i="2"/>
  <c r="AB72" i="2"/>
  <c r="AB71" i="2"/>
  <c r="AB70" i="2"/>
  <c r="AB67" i="2"/>
  <c r="AD67" i="2" s="1"/>
  <c r="AB66" i="2"/>
  <c r="AB62" i="2"/>
  <c r="AB61" i="2"/>
  <c r="AB60" i="2"/>
  <c r="AB56" i="2"/>
  <c r="AB55" i="2"/>
  <c r="AB54" i="2"/>
  <c r="AB53" i="2"/>
  <c r="AB52" i="2"/>
  <c r="AB50" i="2"/>
  <c r="AB47" i="2"/>
  <c r="AB46" i="2"/>
  <c r="AD46" i="2" s="1"/>
  <c r="AB45" i="2"/>
  <c r="AD45" i="2" s="1"/>
  <c r="AB44" i="2"/>
  <c r="AB43" i="2"/>
  <c r="AD43" i="2" s="1"/>
  <c r="AB41" i="2"/>
  <c r="AB40" i="2"/>
  <c r="AB38" i="2"/>
  <c r="AB37" i="2"/>
  <c r="AB35" i="2"/>
  <c r="AD35" i="2" s="1"/>
  <c r="AB31" i="2"/>
  <c r="AB29" i="2"/>
  <c r="AB28" i="2"/>
  <c r="AB27" i="2"/>
  <c r="AB23" i="2"/>
  <c r="AB22" i="2"/>
  <c r="AB21" i="2"/>
  <c r="AB20" i="2"/>
  <c r="AB19" i="2"/>
  <c r="AB17" i="2"/>
  <c r="AB16" i="2"/>
  <c r="AD16" i="2" s="1"/>
  <c r="AB83" i="3"/>
  <c r="AB82" i="3"/>
  <c r="AB81" i="3"/>
  <c r="AB80" i="3"/>
  <c r="AB79" i="3"/>
  <c r="AB77" i="3"/>
  <c r="AB76" i="3"/>
  <c r="AB75" i="3"/>
  <c r="AB74" i="3"/>
  <c r="AB73" i="3"/>
  <c r="AB67" i="3"/>
  <c r="AB66" i="3"/>
  <c r="AB65" i="3"/>
  <c r="AB64" i="3"/>
  <c r="AB61" i="3"/>
  <c r="AB60" i="3"/>
  <c r="AB58" i="3"/>
  <c r="AB55" i="3"/>
  <c r="AB52" i="3"/>
  <c r="AB51" i="3"/>
  <c r="AB50" i="3"/>
  <c r="AB49" i="3"/>
  <c r="AB48" i="3"/>
  <c r="AB47" i="3"/>
  <c r="AB43" i="3"/>
  <c r="AB42" i="3"/>
  <c r="AB39" i="3"/>
  <c r="AB36" i="3"/>
  <c r="AB37" i="3" s="1"/>
  <c r="AB33" i="3"/>
  <c r="AB31" i="3"/>
  <c r="AB30" i="3"/>
  <c r="AB29" i="3"/>
  <c r="AB28" i="3"/>
  <c r="AB27" i="3"/>
  <c r="AB24" i="3"/>
  <c r="AB23" i="3"/>
  <c r="AB22" i="3"/>
  <c r="AB21" i="3"/>
  <c r="AB18" i="3"/>
  <c r="AB17" i="3"/>
  <c r="AB16" i="3"/>
  <c r="AB15" i="3"/>
  <c r="AB22" i="4"/>
  <c r="AB36" i="5"/>
  <c r="AB93" i="4"/>
  <c r="AB92" i="4"/>
  <c r="AB91" i="4"/>
  <c r="AB90" i="4"/>
  <c r="AB89" i="4"/>
  <c r="AB88" i="4"/>
  <c r="AB87" i="4"/>
  <c r="AB86" i="4"/>
  <c r="AB85" i="4"/>
  <c r="AB83" i="4"/>
  <c r="AB80" i="4"/>
  <c r="AB78" i="4"/>
  <c r="AB70" i="4"/>
  <c r="AB68" i="4"/>
  <c r="AB67" i="4"/>
  <c r="AB65" i="4"/>
  <c r="AB62" i="4"/>
  <c r="AB61" i="4"/>
  <c r="AB56" i="4"/>
  <c r="AB55" i="4"/>
  <c r="AB54" i="4"/>
  <c r="AB53" i="4"/>
  <c r="AB52" i="4"/>
  <c r="AB49" i="4"/>
  <c r="AB48" i="4"/>
  <c r="AB46" i="4"/>
  <c r="AB44" i="4"/>
  <c r="AB40" i="4"/>
  <c r="AB39" i="4"/>
  <c r="AB35" i="4"/>
  <c r="AB36" i="4" s="1"/>
  <c r="AB29" i="4"/>
  <c r="AB26" i="4"/>
  <c r="AB38" i="4"/>
  <c r="AB23" i="4"/>
  <c r="AB19" i="4"/>
  <c r="AB17" i="4"/>
  <c r="AB18" i="4"/>
  <c r="AB16" i="4"/>
  <c r="AB14" i="4"/>
  <c r="AB32" i="5"/>
  <c r="AB31" i="5"/>
  <c r="AB27" i="5"/>
  <c r="AB28" i="5" s="1"/>
  <c r="AB24" i="5"/>
  <c r="AB18" i="5"/>
  <c r="AB15" i="5"/>
  <c r="AB16" i="5" s="1"/>
  <c r="AC47" i="6"/>
  <c r="AC46" i="6"/>
  <c r="AC45" i="6"/>
  <c r="AC35" i="6"/>
  <c r="AC32" i="6"/>
  <c r="AC31" i="6"/>
  <c r="AC24" i="6"/>
  <c r="AC21" i="6"/>
  <c r="AC18" i="6"/>
  <c r="AC17" i="6"/>
  <c r="AC14" i="6"/>
  <c r="AB53" i="7"/>
  <c r="AB52" i="7"/>
  <c r="AB51" i="7"/>
  <c r="AB47" i="7"/>
  <c r="AB46" i="7"/>
  <c r="AB42" i="7"/>
  <c r="AB41" i="7"/>
  <c r="AB38" i="7"/>
  <c r="AB37" i="7"/>
  <c r="AB33" i="7"/>
  <c r="AB30" i="7"/>
  <c r="AB27" i="7"/>
  <c r="AB26" i="7"/>
  <c r="AB25" i="7"/>
  <c r="AB22" i="7"/>
  <c r="AB19" i="7"/>
  <c r="AB16" i="7"/>
  <c r="AB15" i="7"/>
  <c r="AB14" i="7"/>
  <c r="AB54" i="8"/>
  <c r="AB53" i="8"/>
  <c r="AB52" i="8"/>
  <c r="AB49" i="8"/>
  <c r="AB47" i="8"/>
  <c r="AB45" i="8"/>
  <c r="AB44" i="8"/>
  <c r="AB43" i="8"/>
  <c r="AB40" i="8"/>
  <c r="AC41" i="8" s="1"/>
  <c r="AB36" i="8"/>
  <c r="AB33" i="8"/>
  <c r="AB32" i="8"/>
  <c r="AB31" i="8"/>
  <c r="AB28" i="8"/>
  <c r="AB24" i="8"/>
  <c r="AB22" i="8"/>
  <c r="AB21" i="8"/>
  <c r="AB20" i="8"/>
  <c r="AB19" i="8"/>
  <c r="AB16" i="8"/>
  <c r="AB15" i="8"/>
  <c r="AB14" i="8"/>
  <c r="AB43" i="9"/>
  <c r="AB40" i="9"/>
  <c r="AB41" i="9" s="1"/>
  <c r="AB36" i="9"/>
  <c r="AB33" i="9"/>
  <c r="AB30" i="9"/>
  <c r="AB23" i="9"/>
  <c r="AB21" i="9"/>
  <c r="AB20" i="9"/>
  <c r="AB17" i="9"/>
  <c r="AB14" i="9"/>
  <c r="E43" i="9"/>
  <c r="E40" i="9"/>
  <c r="E41" i="9" s="1"/>
  <c r="E36" i="9"/>
  <c r="E33" i="9"/>
  <c r="E30" i="9"/>
  <c r="E23" i="9"/>
  <c r="E21" i="9"/>
  <c r="E20" i="9"/>
  <c r="E17" i="9"/>
  <c r="E16" i="9"/>
  <c r="E14" i="9"/>
  <c r="AB33" i="5" l="1"/>
  <c r="AB54" i="7"/>
  <c r="AB41" i="4"/>
  <c r="AB63" i="4"/>
  <c r="AB28" i="7"/>
  <c r="AB24" i="4"/>
  <c r="AB63" i="2"/>
  <c r="AB68" i="2"/>
  <c r="AB95" i="2"/>
  <c r="AD17" i="2"/>
  <c r="Q29" i="11" l="1"/>
  <c r="V16" i="11"/>
  <c r="V17" i="11" s="1"/>
  <c r="K21" i="11"/>
  <c r="K22" i="11" s="1"/>
  <c r="V21" i="11"/>
  <c r="V22" i="11" s="1"/>
  <c r="M21" i="11"/>
  <c r="M22" i="11" s="1"/>
  <c r="G17" i="11"/>
  <c r="W27" i="11"/>
  <c r="W28" i="11" s="1"/>
  <c r="O27" i="11"/>
  <c r="N27" i="11"/>
  <c r="M27" i="11"/>
  <c r="L27" i="11"/>
  <c r="K27" i="11"/>
  <c r="K28" i="11" s="1"/>
  <c r="J27" i="11"/>
  <c r="J28" i="11" s="1"/>
  <c r="I27" i="11"/>
  <c r="I28" i="11" s="1"/>
  <c r="H27" i="11"/>
  <c r="H28" i="11" s="1"/>
  <c r="F27" i="11"/>
  <c r="F28" i="11" s="1"/>
  <c r="X26" i="11"/>
  <c r="W21" i="11"/>
  <c r="W22" i="11" s="1"/>
  <c r="U21" i="11"/>
  <c r="T21" i="11"/>
  <c r="S21" i="11"/>
  <c r="R21" i="11"/>
  <c r="Q21" i="11"/>
  <c r="Q22" i="11" s="1"/>
  <c r="P21" i="11"/>
  <c r="P22" i="11" s="1"/>
  <c r="P29" i="11" s="1"/>
  <c r="O21" i="11"/>
  <c r="O22" i="11" s="1"/>
  <c r="N21" i="11"/>
  <c r="N22" i="11" s="1"/>
  <c r="L21" i="11"/>
  <c r="L22" i="11" s="1"/>
  <c r="J21" i="11"/>
  <c r="J22" i="11" s="1"/>
  <c r="I21" i="11"/>
  <c r="I22" i="11" s="1"/>
  <c r="H21" i="11"/>
  <c r="H22" i="11" s="1"/>
  <c r="G21" i="11"/>
  <c r="G22" i="11" s="1"/>
  <c r="F21" i="11"/>
  <c r="F22" i="11" s="1"/>
  <c r="E21" i="11"/>
  <c r="E22" i="11" s="1"/>
  <c r="W16" i="11"/>
  <c r="W17" i="11" s="1"/>
  <c r="O16" i="11"/>
  <c r="O17" i="11" s="1"/>
  <c r="N16" i="11"/>
  <c r="N17" i="11" s="1"/>
  <c r="M16" i="11"/>
  <c r="M17" i="11" s="1"/>
  <c r="L16" i="11"/>
  <c r="L17" i="11" s="1"/>
  <c r="K16" i="11"/>
  <c r="K17" i="11" s="1"/>
  <c r="K29" i="11" s="1"/>
  <c r="J16" i="11"/>
  <c r="J17" i="11" s="1"/>
  <c r="I16" i="11"/>
  <c r="I17" i="11" s="1"/>
  <c r="I29" i="11" s="1"/>
  <c r="H16" i="11"/>
  <c r="H17" i="11" s="1"/>
  <c r="F16" i="11"/>
  <c r="F17" i="11" s="1"/>
  <c r="E16" i="11"/>
  <c r="E17" i="11" s="1"/>
  <c r="Z88" i="1"/>
  <c r="Y88" i="1"/>
  <c r="V88" i="1"/>
  <c r="U88" i="1"/>
  <c r="Z78" i="1"/>
  <c r="Y78" i="1"/>
  <c r="V78" i="1"/>
  <c r="U78" i="1"/>
  <c r="T78" i="1"/>
  <c r="S78" i="1"/>
  <c r="R78" i="1"/>
  <c r="Z67" i="1"/>
  <c r="Y67" i="1"/>
  <c r="V67" i="1"/>
  <c r="U67" i="1"/>
  <c r="T67" i="1"/>
  <c r="V57" i="1"/>
  <c r="U57" i="1"/>
  <c r="T57" i="1"/>
  <c r="S57" i="1"/>
  <c r="R57" i="1"/>
  <c r="Q57" i="1"/>
  <c r="Z47" i="1"/>
  <c r="Y47" i="1"/>
  <c r="V47" i="1"/>
  <c r="U47" i="1"/>
  <c r="T47" i="1"/>
  <c r="Z37" i="1"/>
  <c r="Y37" i="1"/>
  <c r="V37" i="1"/>
  <c r="U37" i="1"/>
  <c r="T37" i="1"/>
  <c r="S37" i="1"/>
  <c r="Z27" i="1"/>
  <c r="Y27" i="1"/>
  <c r="V27" i="1"/>
  <c r="T27" i="1"/>
  <c r="S27" i="1"/>
  <c r="S88" i="1"/>
  <c r="V99" i="1"/>
  <c r="U99" i="1"/>
  <c r="Z109" i="1"/>
  <c r="Y109" i="1"/>
  <c r="V109" i="1"/>
  <c r="U109" i="1"/>
  <c r="T109" i="1"/>
  <c r="S109" i="1"/>
  <c r="Z119" i="1"/>
  <c r="Y119" i="1"/>
  <c r="R27" i="1"/>
  <c r="AB98" i="1"/>
  <c r="N98" i="1"/>
  <c r="M98" i="1"/>
  <c r="L98" i="1"/>
  <c r="K98" i="1"/>
  <c r="J98" i="1"/>
  <c r="I98" i="1"/>
  <c r="AC34" i="9"/>
  <c r="Q34" i="9"/>
  <c r="P34" i="9"/>
  <c r="O34" i="9"/>
  <c r="N34" i="9"/>
  <c r="M34" i="9"/>
  <c r="L34" i="9"/>
  <c r="K34" i="9"/>
  <c r="J34" i="9"/>
  <c r="AC37" i="9"/>
  <c r="AB77" i="1" s="1"/>
  <c r="Q37" i="9"/>
  <c r="P77" i="1" s="1"/>
  <c r="P37" i="9"/>
  <c r="O77" i="1" s="1"/>
  <c r="O37" i="9"/>
  <c r="N77" i="1" s="1"/>
  <c r="N37" i="9"/>
  <c r="M77" i="1" s="1"/>
  <c r="M37" i="9"/>
  <c r="L77" i="1" s="1"/>
  <c r="L37" i="9"/>
  <c r="K77" i="1" s="1"/>
  <c r="K37" i="9"/>
  <c r="J77" i="1" s="1"/>
  <c r="J37" i="9"/>
  <c r="I77" i="1" s="1"/>
  <c r="AC31" i="9"/>
  <c r="AB87" i="1" s="1"/>
  <c r="Q31" i="9"/>
  <c r="P87" i="1" s="1"/>
  <c r="P31" i="9"/>
  <c r="O87" i="1" s="1"/>
  <c r="O31" i="9"/>
  <c r="N87" i="1" s="1"/>
  <c r="N31" i="9"/>
  <c r="M87" i="1" s="1"/>
  <c r="M31" i="9"/>
  <c r="L87" i="1" s="1"/>
  <c r="L31" i="9"/>
  <c r="K87" i="1" s="1"/>
  <c r="K31" i="9"/>
  <c r="J87" i="1" s="1"/>
  <c r="J31" i="9"/>
  <c r="I87" i="1" s="1"/>
  <c r="AB74" i="1"/>
  <c r="P74" i="1"/>
  <c r="O74" i="1"/>
  <c r="Q36" i="6"/>
  <c r="O84" i="1" s="1"/>
  <c r="P36" i="6"/>
  <c r="N84" i="1" s="1"/>
  <c r="O36" i="6"/>
  <c r="M84" i="1" s="1"/>
  <c r="N36" i="6"/>
  <c r="L84" i="1" s="1"/>
  <c r="M36" i="6"/>
  <c r="K84" i="1" s="1"/>
  <c r="L36" i="6"/>
  <c r="J84" i="1" s="1"/>
  <c r="K36" i="6"/>
  <c r="I84" i="1" s="1"/>
  <c r="P33" i="6"/>
  <c r="N74" i="1" s="1"/>
  <c r="O33" i="6"/>
  <c r="M74" i="1" s="1"/>
  <c r="N33" i="6"/>
  <c r="L74" i="1" s="1"/>
  <c r="M33" i="6"/>
  <c r="K74" i="1" s="1"/>
  <c r="L33" i="6"/>
  <c r="J74" i="1" s="1"/>
  <c r="K33" i="6"/>
  <c r="I74" i="1" s="1"/>
  <c r="AB73" i="1"/>
  <c r="AB94" i="1"/>
  <c r="T94" i="1"/>
  <c r="T99" i="1" s="1"/>
  <c r="R94" i="1"/>
  <c r="R99" i="1" s="1"/>
  <c r="N73" i="1"/>
  <c r="L73" i="1"/>
  <c r="M73" i="1"/>
  <c r="K73" i="1"/>
  <c r="J73" i="1"/>
  <c r="I73" i="1"/>
  <c r="Y94" i="1"/>
  <c r="Y99" i="1" s="1"/>
  <c r="S94" i="1"/>
  <c r="S99" i="1" s="1"/>
  <c r="Q94" i="1"/>
  <c r="Q99" i="1" s="1"/>
  <c r="Z15" i="1"/>
  <c r="Y15" i="1"/>
  <c r="Z14" i="1"/>
  <c r="Y14" i="1"/>
  <c r="Z13" i="1"/>
  <c r="Y13" i="1"/>
  <c r="Z12" i="1"/>
  <c r="Y12" i="1"/>
  <c r="R9" i="1"/>
  <c r="V17" i="1"/>
  <c r="V68" i="1" s="1"/>
  <c r="U17" i="1"/>
  <c r="U68" i="1" s="1"/>
  <c r="T17" i="1"/>
  <c r="S17" i="1"/>
  <c r="AD14" i="7"/>
  <c r="E16" i="8"/>
  <c r="E15" i="8"/>
  <c r="AD15" i="8"/>
  <c r="Z16" i="1"/>
  <c r="R16" i="1"/>
  <c r="P16" i="1"/>
  <c r="AD30" i="9"/>
  <c r="AD31" i="9" s="1"/>
  <c r="AC87" i="1" s="1"/>
  <c r="E31" i="9"/>
  <c r="D87" i="1" s="1"/>
  <c r="D98" i="1"/>
  <c r="AD33" i="9"/>
  <c r="AE45" i="6"/>
  <c r="AC36" i="6"/>
  <c r="AA84" i="1" s="1"/>
  <c r="O95" i="4"/>
  <c r="K95" i="4"/>
  <c r="AD53" i="4"/>
  <c r="Z11" i="1"/>
  <c r="R11" i="1"/>
  <c r="L11" i="1"/>
  <c r="AD46" i="4"/>
  <c r="AC109" i="2"/>
  <c r="AB91" i="1" s="1"/>
  <c r="Q109" i="2"/>
  <c r="P109" i="2"/>
  <c r="N109" i="2"/>
  <c r="M109" i="2"/>
  <c r="L109" i="2"/>
  <c r="K109" i="2"/>
  <c r="J91" i="1" s="1"/>
  <c r="J109" i="2"/>
  <c r="I91" i="1" s="1"/>
  <c r="Z9" i="1"/>
  <c r="N9" i="1"/>
  <c r="J9" i="1"/>
  <c r="AD107" i="2"/>
  <c r="AD108" i="2"/>
  <c r="N94" i="1"/>
  <c r="M94" i="1"/>
  <c r="R12" i="1"/>
  <c r="AD20" i="8"/>
  <c r="AD19" i="8"/>
  <c r="AE32" i="6"/>
  <c r="AC27" i="9"/>
  <c r="AB46" i="1" s="1"/>
  <c r="S27" i="9"/>
  <c r="P46" i="1" s="1"/>
  <c r="R27" i="9"/>
  <c r="Q27" i="9"/>
  <c r="P27" i="9"/>
  <c r="O46" i="1" s="1"/>
  <c r="AC24" i="9"/>
  <c r="AB36" i="1" s="1"/>
  <c r="AC18" i="9"/>
  <c r="AC50" i="8"/>
  <c r="S34" i="8"/>
  <c r="Q34" i="8"/>
  <c r="P55" i="1" s="1"/>
  <c r="O34" i="8"/>
  <c r="N55" i="1" s="1"/>
  <c r="M34" i="8"/>
  <c r="L55" i="1" s="1"/>
  <c r="AC29" i="8"/>
  <c r="AB65" i="1" s="1"/>
  <c r="AC26" i="8"/>
  <c r="AC17" i="8"/>
  <c r="AC54" i="7"/>
  <c r="AC48" i="7"/>
  <c r="AC43" i="7"/>
  <c r="AB96" i="1" s="1"/>
  <c r="AC39" i="7"/>
  <c r="S39" i="7"/>
  <c r="AC34" i="7"/>
  <c r="AC31" i="7"/>
  <c r="O31" i="7"/>
  <c r="AC28" i="7"/>
  <c r="AC23" i="7"/>
  <c r="AC20" i="7"/>
  <c r="AB14" i="1" s="1"/>
  <c r="AC17" i="7"/>
  <c r="S17" i="7"/>
  <c r="Q17" i="7"/>
  <c r="O17" i="7"/>
  <c r="M17" i="7"/>
  <c r="K17" i="7"/>
  <c r="X48" i="6"/>
  <c r="V115" i="1" s="1"/>
  <c r="V48" i="6"/>
  <c r="AD43" i="6"/>
  <c r="AD28" i="6"/>
  <c r="T28" i="6"/>
  <c r="AD25" i="6"/>
  <c r="AD22" i="6"/>
  <c r="AC33" i="5"/>
  <c r="AC19" i="5"/>
  <c r="AC16" i="5"/>
  <c r="Q12" i="1"/>
  <c r="W96" i="4"/>
  <c r="U96" i="4"/>
  <c r="R94" i="4"/>
  <c r="Q113" i="1" s="1"/>
  <c r="P94" i="4"/>
  <c r="O113" i="1" s="1"/>
  <c r="N113" i="1"/>
  <c r="N94" i="4"/>
  <c r="L94" i="4"/>
  <c r="AD90" i="4"/>
  <c r="N103" i="1"/>
  <c r="L103" i="1"/>
  <c r="AB93" i="1"/>
  <c r="AC57" i="4"/>
  <c r="S95" i="4"/>
  <c r="Q95" i="4"/>
  <c r="AC50" i="4"/>
  <c r="AB41" i="1"/>
  <c r="P41" i="1"/>
  <c r="O41" i="1"/>
  <c r="M41" i="1"/>
  <c r="L50" i="1" s="1"/>
  <c r="K41" i="1"/>
  <c r="I41" i="1"/>
  <c r="R31" i="4"/>
  <c r="N31" i="4"/>
  <c r="M31" i="1" s="1"/>
  <c r="L31" i="4"/>
  <c r="J31" i="4"/>
  <c r="I31" i="1" s="1"/>
  <c r="P21" i="1"/>
  <c r="L21" i="1"/>
  <c r="V112" i="1"/>
  <c r="V85" i="3"/>
  <c r="T85" i="3"/>
  <c r="S112" i="1" s="1"/>
  <c r="R85" i="3"/>
  <c r="P85" i="3"/>
  <c r="N85" i="3"/>
  <c r="L85" i="3"/>
  <c r="J85" i="3"/>
  <c r="R102" i="1"/>
  <c r="R68" i="3"/>
  <c r="P102" i="1"/>
  <c r="P68" i="3"/>
  <c r="N102" i="1"/>
  <c r="N68" i="3"/>
  <c r="L102" i="1"/>
  <c r="L68" i="3"/>
  <c r="J68" i="3"/>
  <c r="S56" i="3"/>
  <c r="R56" i="3"/>
  <c r="S53" i="3"/>
  <c r="S44" i="3"/>
  <c r="R44" i="3"/>
  <c r="AC37" i="3"/>
  <c r="R37" i="3"/>
  <c r="AC34" i="3"/>
  <c r="Z10" i="1"/>
  <c r="Z19" i="3"/>
  <c r="Y10" i="1" s="1"/>
  <c r="AC130" i="2"/>
  <c r="V111" i="1"/>
  <c r="V130" i="2"/>
  <c r="T111" i="1"/>
  <c r="AC122" i="2"/>
  <c r="R29" i="1"/>
  <c r="R37" i="1" s="1"/>
  <c r="P29" i="1"/>
  <c r="P82" i="2"/>
  <c r="N82" i="2"/>
  <c r="AC82" i="2"/>
  <c r="AD99" i="2"/>
  <c r="R101" i="1"/>
  <c r="N122" i="2"/>
  <c r="M101" i="1" s="1"/>
  <c r="L101" i="1"/>
  <c r="L122" i="2"/>
  <c r="J122" i="2"/>
  <c r="S109" i="2"/>
  <c r="R109" i="2"/>
  <c r="AA105" i="2"/>
  <c r="S105" i="2"/>
  <c r="R105" i="2"/>
  <c r="P105" i="2"/>
  <c r="N105" i="2"/>
  <c r="M80" i="1" s="1"/>
  <c r="L105" i="2"/>
  <c r="J105" i="2"/>
  <c r="I80" i="1" s="1"/>
  <c r="S101" i="2"/>
  <c r="Q101" i="2"/>
  <c r="P70" i="1" s="1"/>
  <c r="O101" i="2"/>
  <c r="M101" i="2"/>
  <c r="L70" i="1" s="1"/>
  <c r="K101" i="2"/>
  <c r="T25" i="6"/>
  <c r="S25" i="6"/>
  <c r="Q25" i="6"/>
  <c r="O25" i="6"/>
  <c r="T22" i="6"/>
  <c r="S22" i="6"/>
  <c r="Q22" i="6"/>
  <c r="O22" i="6"/>
  <c r="M22" i="6"/>
  <c r="T19" i="6"/>
  <c r="S19" i="6"/>
  <c r="Q19" i="6"/>
  <c r="K19" i="6"/>
  <c r="R36" i="6"/>
  <c r="P84" i="1" s="1"/>
  <c r="AD23" i="4"/>
  <c r="T130" i="2"/>
  <c r="T131" i="2" s="1"/>
  <c r="R130" i="2"/>
  <c r="Q111" i="1" s="1"/>
  <c r="P111" i="1"/>
  <c r="P130" i="2"/>
  <c r="N130" i="2"/>
  <c r="L130" i="2"/>
  <c r="K111" i="1" s="1"/>
  <c r="J130" i="2"/>
  <c r="I111" i="1" s="1"/>
  <c r="L39" i="1"/>
  <c r="K39" i="1"/>
  <c r="I39" i="1"/>
  <c r="R24" i="9"/>
  <c r="O36" i="1"/>
  <c r="M36" i="1"/>
  <c r="K36" i="1"/>
  <c r="I36" i="1"/>
  <c r="AD17" i="9"/>
  <c r="S20" i="7"/>
  <c r="R14" i="1" s="1"/>
  <c r="R20" i="7"/>
  <c r="Q14" i="1" s="1"/>
  <c r="P20" i="7"/>
  <c r="Q20" i="7"/>
  <c r="O20" i="7"/>
  <c r="M20" i="7"/>
  <c r="K20" i="7"/>
  <c r="O43" i="7"/>
  <c r="N43" i="7"/>
  <c r="M43" i="7"/>
  <c r="L43" i="7"/>
  <c r="K43" i="7"/>
  <c r="J43" i="7"/>
  <c r="Z18" i="9"/>
  <c r="Y16" i="1" s="1"/>
  <c r="N16" i="1"/>
  <c r="L16" i="1"/>
  <c r="J16" i="1"/>
  <c r="AD36" i="9"/>
  <c r="AD37" i="9" s="1"/>
  <c r="AC77" i="1" s="1"/>
  <c r="E37" i="9"/>
  <c r="D77" i="1" s="1"/>
  <c r="AD20" i="9"/>
  <c r="AB27" i="9"/>
  <c r="AA46" i="1" s="1"/>
  <c r="O27" i="9"/>
  <c r="N46" i="1" s="1"/>
  <c r="N27" i="9"/>
  <c r="M46" i="1" s="1"/>
  <c r="M27" i="9"/>
  <c r="L46" i="1" s="1"/>
  <c r="L27" i="9"/>
  <c r="K46" i="1" s="1"/>
  <c r="K27" i="9"/>
  <c r="J46" i="1" s="1"/>
  <c r="J27" i="9"/>
  <c r="I46" i="1" s="1"/>
  <c r="E27" i="9"/>
  <c r="D46" i="1" s="1"/>
  <c r="AA63" i="4"/>
  <c r="AA95" i="4" s="1"/>
  <c r="Z95" i="4"/>
  <c r="Z51" i="1"/>
  <c r="Z57" i="1" s="1"/>
  <c r="Y51" i="1"/>
  <c r="Y57" i="1" s="1"/>
  <c r="Z20" i="4"/>
  <c r="Y11" i="1" s="1"/>
  <c r="V20" i="4"/>
  <c r="V42" i="4" s="1"/>
  <c r="T20" i="4"/>
  <c r="T42" i="4" s="1"/>
  <c r="P20" i="4"/>
  <c r="N20" i="4"/>
  <c r="M11" i="1" s="1"/>
  <c r="L20" i="4"/>
  <c r="J20" i="4"/>
  <c r="J42" i="4" s="1"/>
  <c r="AD55" i="4"/>
  <c r="AD80" i="4"/>
  <c r="AC31" i="4"/>
  <c r="J31" i="1"/>
  <c r="AC81" i="4"/>
  <c r="AD68" i="4"/>
  <c r="Q25" i="3"/>
  <c r="O25" i="3"/>
  <c r="M25" i="3"/>
  <c r="L20" i="1" s="1"/>
  <c r="K25" i="3"/>
  <c r="R10" i="1"/>
  <c r="N10" i="1"/>
  <c r="J10" i="1"/>
  <c r="Q44" i="3"/>
  <c r="O44" i="3"/>
  <c r="N40" i="1" s="1"/>
  <c r="M44" i="3"/>
  <c r="K44" i="3"/>
  <c r="J40" i="1" s="1"/>
  <c r="Q56" i="3"/>
  <c r="O56" i="3"/>
  <c r="N81" i="1" s="1"/>
  <c r="M56" i="3"/>
  <c r="K56" i="3"/>
  <c r="J81" i="1" s="1"/>
  <c r="AA131" i="2"/>
  <c r="AA132" i="2" s="1"/>
  <c r="Z105" i="2"/>
  <c r="Z131" i="2" s="1"/>
  <c r="W131" i="2"/>
  <c r="W132" i="2" s="1"/>
  <c r="V131" i="2"/>
  <c r="U131" i="2"/>
  <c r="U132" i="2" s="1"/>
  <c r="P93" i="1"/>
  <c r="L82" i="2"/>
  <c r="J82" i="2"/>
  <c r="I29" i="1" s="1"/>
  <c r="AD44" i="2"/>
  <c r="AD52" i="2"/>
  <c r="Q90" i="2"/>
  <c r="O90" i="2"/>
  <c r="M90" i="2"/>
  <c r="L59" i="1" s="1"/>
  <c r="K90" i="2"/>
  <c r="AD22" i="8"/>
  <c r="E22" i="8"/>
  <c r="AD21" i="8"/>
  <c r="E21" i="8"/>
  <c r="W55" i="8"/>
  <c r="W56" i="8" s="1"/>
  <c r="W57" i="8" s="1"/>
  <c r="U55" i="8"/>
  <c r="U56" i="8" s="1"/>
  <c r="U57" i="8" s="1"/>
  <c r="S55" i="8"/>
  <c r="Q55" i="8"/>
  <c r="P117" i="1" s="1"/>
  <c r="O55" i="8"/>
  <c r="M55" i="8"/>
  <c r="K55" i="8"/>
  <c r="Q29" i="8"/>
  <c r="P65" i="1" s="1"/>
  <c r="S23" i="7"/>
  <c r="Q23" i="7"/>
  <c r="O23" i="7"/>
  <c r="M23" i="7"/>
  <c r="K23" i="7"/>
  <c r="T43" i="6"/>
  <c r="R43" i="6"/>
  <c r="P43" i="6"/>
  <c r="N105" i="1" s="1"/>
  <c r="N43" i="6"/>
  <c r="L43" i="6"/>
  <c r="J105" i="1" s="1"/>
  <c r="AD87" i="4"/>
  <c r="AD88" i="4"/>
  <c r="AD65" i="4"/>
  <c r="AD76" i="3"/>
  <c r="AD73" i="3"/>
  <c r="AD58" i="3"/>
  <c r="AD92" i="2"/>
  <c r="AD104" i="2"/>
  <c r="N86" i="2"/>
  <c r="M86" i="2"/>
  <c r="L86" i="2"/>
  <c r="K86" i="2"/>
  <c r="AD124" i="2"/>
  <c r="AD119" i="2"/>
  <c r="AD55" i="2"/>
  <c r="AD54" i="2"/>
  <c r="AD84" i="2"/>
  <c r="E105" i="2"/>
  <c r="AD50" i="2"/>
  <c r="AD70" i="2"/>
  <c r="AD38" i="2"/>
  <c r="AD37" i="2"/>
  <c r="AD61" i="2"/>
  <c r="J86" i="2"/>
  <c r="I49" i="1" s="1"/>
  <c r="N20" i="7"/>
  <c r="M14" i="1" s="1"/>
  <c r="L20" i="7"/>
  <c r="K14" i="1" s="1"/>
  <c r="J20" i="7"/>
  <c r="I14" i="1" s="1"/>
  <c r="X49" i="6"/>
  <c r="X50" i="6" s="1"/>
  <c r="W48" i="6"/>
  <c r="W49" i="6" s="1"/>
  <c r="W50" i="6" s="1"/>
  <c r="V49" i="6"/>
  <c r="V50" i="6" s="1"/>
  <c r="U48" i="6"/>
  <c r="U49" i="6" s="1"/>
  <c r="U50" i="6" s="1"/>
  <c r="T115" i="1"/>
  <c r="V94" i="4"/>
  <c r="T94" i="4"/>
  <c r="U111" i="1"/>
  <c r="R111" i="1"/>
  <c r="Q44" i="9"/>
  <c r="P118" i="1" s="1"/>
  <c r="K44" i="9"/>
  <c r="AC44" i="9"/>
  <c r="W44" i="9"/>
  <c r="V118" i="1" s="1"/>
  <c r="V44" i="9"/>
  <c r="U44" i="9"/>
  <c r="T118" i="1" s="1"/>
  <c r="T44" i="9"/>
  <c r="AD43" i="9"/>
  <c r="AD44" i="9" s="1"/>
  <c r="AC118" i="1" s="1"/>
  <c r="S44" i="9"/>
  <c r="R118" i="1" s="1"/>
  <c r="R44" i="9"/>
  <c r="Q118" i="1" s="1"/>
  <c r="P44" i="9"/>
  <c r="O118" i="1" s="1"/>
  <c r="O44" i="9"/>
  <c r="N118" i="1" s="1"/>
  <c r="N44" i="9"/>
  <c r="M118" i="1" s="1"/>
  <c r="M44" i="9"/>
  <c r="L118" i="1" s="1"/>
  <c r="L44" i="9"/>
  <c r="K118" i="1" s="1"/>
  <c r="J44" i="9"/>
  <c r="E44" i="9"/>
  <c r="AC41" i="9"/>
  <c r="R108" i="1"/>
  <c r="Q108" i="1"/>
  <c r="P108" i="1"/>
  <c r="O108" i="1"/>
  <c r="N108" i="1"/>
  <c r="M108" i="1"/>
  <c r="L108" i="1"/>
  <c r="K108" i="1"/>
  <c r="J108" i="1"/>
  <c r="I108" i="1"/>
  <c r="AA108" i="1"/>
  <c r="D108" i="1"/>
  <c r="AD21" i="9"/>
  <c r="R18" i="9"/>
  <c r="Q16" i="1" s="1"/>
  <c r="P18" i="9"/>
  <c r="O16" i="1" s="1"/>
  <c r="N18" i="9"/>
  <c r="L18" i="9"/>
  <c r="L28" i="9" s="1"/>
  <c r="J18" i="9"/>
  <c r="P55" i="8"/>
  <c r="N55" i="8"/>
  <c r="L55" i="8"/>
  <c r="K117" i="1" s="1"/>
  <c r="J55" i="8"/>
  <c r="I117" i="1" s="1"/>
  <c r="V55" i="8"/>
  <c r="T55" i="8"/>
  <c r="R55" i="8"/>
  <c r="E54" i="8"/>
  <c r="E53" i="8"/>
  <c r="E52" i="8"/>
  <c r="E55" i="8" s="1"/>
  <c r="R107" i="1"/>
  <c r="E49" i="8"/>
  <c r="AD45" i="8"/>
  <c r="E43" i="8"/>
  <c r="R41" i="8"/>
  <c r="P41" i="8"/>
  <c r="N41" i="8"/>
  <c r="L41" i="8"/>
  <c r="J41" i="8"/>
  <c r="AC34" i="8"/>
  <c r="K34" i="8"/>
  <c r="J55" i="1" s="1"/>
  <c r="R34" i="8"/>
  <c r="P34" i="8"/>
  <c r="N34" i="8"/>
  <c r="L34" i="8"/>
  <c r="AD32" i="8"/>
  <c r="J34" i="8"/>
  <c r="I55" i="1" s="1"/>
  <c r="R29" i="8"/>
  <c r="P29" i="8"/>
  <c r="O55" i="1" s="1"/>
  <c r="N29" i="8"/>
  <c r="L29" i="8"/>
  <c r="J29" i="8"/>
  <c r="R26" i="8"/>
  <c r="P26" i="8"/>
  <c r="N26" i="8"/>
  <c r="L26" i="8"/>
  <c r="J26" i="8"/>
  <c r="E20" i="8"/>
  <c r="E19" i="8"/>
  <c r="S17" i="8"/>
  <c r="R15" i="1" s="1"/>
  <c r="R17" i="8"/>
  <c r="Q15" i="1" s="1"/>
  <c r="P17" i="8"/>
  <c r="N17" i="8"/>
  <c r="M15" i="1" s="1"/>
  <c r="L17" i="8"/>
  <c r="J17" i="8"/>
  <c r="V116" i="1"/>
  <c r="S43" i="7"/>
  <c r="R43" i="7"/>
  <c r="P43" i="7"/>
  <c r="O96" i="1" s="1"/>
  <c r="M96" i="1"/>
  <c r="K96" i="1"/>
  <c r="I96" i="1"/>
  <c r="R39" i="7"/>
  <c r="P39" i="7"/>
  <c r="N39" i="7"/>
  <c r="S34" i="7"/>
  <c r="R34" i="7"/>
  <c r="P34" i="7"/>
  <c r="N34" i="7"/>
  <c r="L34" i="7"/>
  <c r="J34" i="7"/>
  <c r="E34" i="7"/>
  <c r="R31" i="7"/>
  <c r="P31" i="7"/>
  <c r="N31" i="7"/>
  <c r="L31" i="7"/>
  <c r="K31" i="7"/>
  <c r="J31" i="7"/>
  <c r="E31" i="7"/>
  <c r="D54" i="1" s="1"/>
  <c r="S28" i="7"/>
  <c r="R28" i="7"/>
  <c r="P28" i="7"/>
  <c r="N28" i="7"/>
  <c r="L28" i="7"/>
  <c r="J28" i="7"/>
  <c r="E28" i="7"/>
  <c r="D64" i="1" s="1"/>
  <c r="P14" i="1"/>
  <c r="N14" i="1"/>
  <c r="L14" i="1"/>
  <c r="J14" i="1"/>
  <c r="E20" i="7"/>
  <c r="D14" i="1" s="1"/>
  <c r="R23" i="7"/>
  <c r="P23" i="7"/>
  <c r="L23" i="7"/>
  <c r="AD15" i="7"/>
  <c r="R17" i="7"/>
  <c r="P17" i="7"/>
  <c r="N17" i="7"/>
  <c r="L17" i="7"/>
  <c r="J17" i="7"/>
  <c r="S28" i="6"/>
  <c r="R28" i="6"/>
  <c r="Q28" i="6"/>
  <c r="P28" i="6"/>
  <c r="N43" i="1" s="1"/>
  <c r="O28" i="6"/>
  <c r="M43" i="1" s="1"/>
  <c r="N28" i="6"/>
  <c r="L43" i="1" s="1"/>
  <c r="M28" i="6"/>
  <c r="K43" i="1" s="1"/>
  <c r="AD48" i="6"/>
  <c r="T48" i="6"/>
  <c r="S48" i="6"/>
  <c r="O48" i="6"/>
  <c r="M48" i="6"/>
  <c r="K48" i="6"/>
  <c r="F36" i="6"/>
  <c r="D84" i="1" s="1"/>
  <c r="AC33" i="6"/>
  <c r="AA74" i="1" s="1"/>
  <c r="F33" i="6"/>
  <c r="D74" i="1" s="1"/>
  <c r="AD15" i="6"/>
  <c r="AB13" i="1" s="1"/>
  <c r="AC15" i="6"/>
  <c r="AA13" i="1" s="1"/>
  <c r="T15" i="6"/>
  <c r="R13" i="1" s="1"/>
  <c r="S15" i="6"/>
  <c r="Q13" i="1" s="1"/>
  <c r="R15" i="6"/>
  <c r="Q15" i="6"/>
  <c r="P15" i="6"/>
  <c r="O15" i="6"/>
  <c r="N15" i="6"/>
  <c r="M15" i="6"/>
  <c r="L15" i="6"/>
  <c r="K15" i="6"/>
  <c r="I13" i="1" s="1"/>
  <c r="F15" i="6"/>
  <c r="D13" i="1" s="1"/>
  <c r="AC94" i="4"/>
  <c r="AB113" i="1" s="1"/>
  <c r="AD91" i="4"/>
  <c r="R103" i="1"/>
  <c r="R57" i="4"/>
  <c r="P57" i="4"/>
  <c r="N57" i="4"/>
  <c r="L57" i="4"/>
  <c r="R50" i="4"/>
  <c r="R95" i="4" s="1"/>
  <c r="P50" i="4"/>
  <c r="N50" i="4"/>
  <c r="N95" i="4" s="1"/>
  <c r="L50" i="4"/>
  <c r="J50" i="4"/>
  <c r="J95" i="4" s="1"/>
  <c r="J96" i="4" s="1"/>
  <c r="P56" i="3"/>
  <c r="N56" i="3"/>
  <c r="M81" i="1" s="1"/>
  <c r="L56" i="3"/>
  <c r="J56" i="3"/>
  <c r="I81" i="1" s="1"/>
  <c r="E56" i="3"/>
  <c r="T112" i="1"/>
  <c r="U112" i="1"/>
  <c r="E84" i="3"/>
  <c r="AD66" i="3"/>
  <c r="AC56" i="3"/>
  <c r="R53" i="3"/>
  <c r="P53" i="3"/>
  <c r="N53" i="3"/>
  <c r="L53" i="3"/>
  <c r="J53" i="3"/>
  <c r="AD43" i="3"/>
  <c r="AD42" i="3"/>
  <c r="AC44" i="3"/>
  <c r="P44" i="3"/>
  <c r="N44" i="3"/>
  <c r="L44" i="3"/>
  <c r="J44" i="3"/>
  <c r="R34" i="3"/>
  <c r="P34" i="3"/>
  <c r="N34" i="3"/>
  <c r="M30" i="1" s="1"/>
  <c r="L34" i="3"/>
  <c r="J34" i="3"/>
  <c r="I30" i="1" s="1"/>
  <c r="R25" i="3"/>
  <c r="P25" i="3"/>
  <c r="O20" i="1" s="1"/>
  <c r="N25" i="3"/>
  <c r="L25" i="3"/>
  <c r="K20" i="1" s="1"/>
  <c r="J25" i="3"/>
  <c r="I20" i="1" s="1"/>
  <c r="R19" i="3"/>
  <c r="Q10" i="1" s="1"/>
  <c r="P19" i="3"/>
  <c r="N19" i="3"/>
  <c r="M10" i="1" s="1"/>
  <c r="L19" i="3"/>
  <c r="J19" i="3"/>
  <c r="I10" i="1" s="1"/>
  <c r="AC19" i="3"/>
  <c r="AD18" i="3"/>
  <c r="V114" i="1"/>
  <c r="S19" i="5"/>
  <c r="S20" i="5" s="1"/>
  <c r="R19" i="5"/>
  <c r="R20" i="5" s="1"/>
  <c r="Q19" i="5"/>
  <c r="P32" i="1" s="1"/>
  <c r="P19" i="5"/>
  <c r="O19" i="5"/>
  <c r="N32" i="1" s="1"/>
  <c r="N19" i="5"/>
  <c r="M19" i="5"/>
  <c r="L32" i="1" s="1"/>
  <c r="L19" i="5"/>
  <c r="K32" i="1" s="1"/>
  <c r="K19" i="5"/>
  <c r="J32" i="1" s="1"/>
  <c r="J19" i="5"/>
  <c r="I32" i="1" s="1"/>
  <c r="AB19" i="5"/>
  <c r="E19" i="5"/>
  <c r="AD127" i="2"/>
  <c r="AC101" i="2"/>
  <c r="AC105" i="2" s="1"/>
  <c r="AB80" i="1" s="1"/>
  <c r="N39" i="1"/>
  <c r="M39" i="1"/>
  <c r="J39" i="1"/>
  <c r="P90" i="2"/>
  <c r="N90" i="2"/>
  <c r="M59" i="1" s="1"/>
  <c r="L90" i="2"/>
  <c r="J90" i="2"/>
  <c r="I59" i="1" s="1"/>
  <c r="AC86" i="2"/>
  <c r="AD85" i="2"/>
  <c r="Q29" i="1"/>
  <c r="Q37" i="1" s="1"/>
  <c r="V96" i="2"/>
  <c r="T96" i="2"/>
  <c r="AD15" i="2"/>
  <c r="M9" i="1"/>
  <c r="AD66" i="2"/>
  <c r="AD56" i="2"/>
  <c r="AD62" i="2"/>
  <c r="AD60" i="2"/>
  <c r="AC53" i="3"/>
  <c r="AC25" i="3"/>
  <c r="AB20" i="1" s="1"/>
  <c r="AC20" i="4"/>
  <c r="J43" i="1"/>
  <c r="K28" i="6"/>
  <c r="F28" i="6"/>
  <c r="Q117" i="1"/>
  <c r="R117" i="1"/>
  <c r="Q116" i="1"/>
  <c r="R116" i="1"/>
  <c r="Q115" i="1"/>
  <c r="R115" i="1"/>
  <c r="R113" i="1"/>
  <c r="Q112" i="1"/>
  <c r="R112" i="1"/>
  <c r="L107" i="1"/>
  <c r="E47" i="8"/>
  <c r="R50" i="8"/>
  <c r="P50" i="8"/>
  <c r="P56" i="8" s="1"/>
  <c r="N50" i="8"/>
  <c r="L50" i="8"/>
  <c r="K107" i="1" s="1"/>
  <c r="J50" i="8"/>
  <c r="S55" i="7"/>
  <c r="R48" i="7"/>
  <c r="R55" i="7" s="1"/>
  <c r="P48" i="7"/>
  <c r="N48" i="7"/>
  <c r="L48" i="7"/>
  <c r="J48" i="7"/>
  <c r="E48" i="7"/>
  <c r="AD46" i="7"/>
  <c r="S35" i="7"/>
  <c r="R35" i="7"/>
  <c r="S43" i="6"/>
  <c r="S49" i="6" s="1"/>
  <c r="O43" i="6"/>
  <c r="M43" i="6"/>
  <c r="K43" i="6"/>
  <c r="M37" i="5"/>
  <c r="L37" i="5"/>
  <c r="K37" i="5"/>
  <c r="J37" i="5"/>
  <c r="Q37" i="5"/>
  <c r="P37" i="5"/>
  <c r="O37" i="5"/>
  <c r="N37" i="5"/>
  <c r="AD31" i="5"/>
  <c r="R114" i="1"/>
  <c r="AD70" i="4"/>
  <c r="R20" i="4"/>
  <c r="Q11" i="1" s="1"/>
  <c r="AD64" i="3"/>
  <c r="Q102" i="1"/>
  <c r="R122" i="2"/>
  <c r="R90" i="2"/>
  <c r="Q9" i="1"/>
  <c r="P122" i="2"/>
  <c r="O101" i="1" s="1"/>
  <c r="AD86" i="4"/>
  <c r="P113" i="1"/>
  <c r="M113" i="1"/>
  <c r="L113" i="1"/>
  <c r="K113" i="1"/>
  <c r="J113" i="1"/>
  <c r="I113" i="1"/>
  <c r="AD22" i="4"/>
  <c r="AD24" i="4" s="1"/>
  <c r="E90" i="2"/>
  <c r="D59" i="1" s="1"/>
  <c r="AB90" i="2"/>
  <c r="AA59" i="1" s="1"/>
  <c r="AC90" i="2"/>
  <c r="AB59" i="1" s="1"/>
  <c r="AD88" i="2"/>
  <c r="AD90" i="2" s="1"/>
  <c r="AD22" i="3"/>
  <c r="AD78" i="2"/>
  <c r="AD80" i="2"/>
  <c r="AD23" i="2"/>
  <c r="AD27" i="2"/>
  <c r="AD29" i="2"/>
  <c r="AD31" i="2"/>
  <c r="AD40" i="2"/>
  <c r="AD47" i="2"/>
  <c r="AD53" i="2"/>
  <c r="AC55" i="7"/>
  <c r="AC35" i="7"/>
  <c r="AD36" i="6"/>
  <c r="AB84" i="1" s="1"/>
  <c r="Q20" i="5"/>
  <c r="AC85" i="3"/>
  <c r="AB112" i="1" s="1"/>
  <c r="K112" i="1"/>
  <c r="L112" i="1"/>
  <c r="M112" i="1"/>
  <c r="N112" i="1"/>
  <c r="O112" i="1"/>
  <c r="P112" i="1"/>
  <c r="I112" i="1"/>
  <c r="AB102" i="1"/>
  <c r="M53" i="3"/>
  <c r="O53" i="3"/>
  <c r="Q53" i="3"/>
  <c r="L37" i="3"/>
  <c r="K60" i="1" s="1"/>
  <c r="M37" i="3"/>
  <c r="L60" i="1" s="1"/>
  <c r="N37" i="3"/>
  <c r="M60" i="1" s="1"/>
  <c r="O37" i="3"/>
  <c r="N60" i="1" s="1"/>
  <c r="P37" i="3"/>
  <c r="O60" i="1" s="1"/>
  <c r="Q37" i="3"/>
  <c r="P60" i="1" s="1"/>
  <c r="L111" i="1"/>
  <c r="N111" i="1"/>
  <c r="J111" i="1"/>
  <c r="N101" i="1"/>
  <c r="M105" i="2"/>
  <c r="L80" i="1" s="1"/>
  <c r="O105" i="2"/>
  <c r="N80" i="1" s="1"/>
  <c r="Q105" i="2"/>
  <c r="K105" i="2"/>
  <c r="J80" i="1" s="1"/>
  <c r="AC68" i="2"/>
  <c r="I9" i="1"/>
  <c r="AB116" i="1"/>
  <c r="O111" i="1"/>
  <c r="M111" i="1"/>
  <c r="AB105" i="1"/>
  <c r="AB106" i="1"/>
  <c r="O65" i="1"/>
  <c r="N65" i="1"/>
  <c r="M65" i="1"/>
  <c r="L65" i="1"/>
  <c r="K65" i="1"/>
  <c r="AF60" i="1"/>
  <c r="AB60" i="1"/>
  <c r="P116" i="1"/>
  <c r="O116" i="1"/>
  <c r="N116" i="1"/>
  <c r="M116" i="1"/>
  <c r="L116" i="1"/>
  <c r="K116" i="1"/>
  <c r="J116" i="1"/>
  <c r="I116" i="1"/>
  <c r="D116" i="1"/>
  <c r="AG103" i="1"/>
  <c r="AF103" i="1"/>
  <c r="AE103" i="1"/>
  <c r="P103" i="1"/>
  <c r="O103" i="1"/>
  <c r="AB54" i="1"/>
  <c r="P54" i="1"/>
  <c r="O54" i="1"/>
  <c r="N54" i="1"/>
  <c r="M54" i="1"/>
  <c r="AB44" i="1"/>
  <c r="AG39" i="1"/>
  <c r="AF39" i="1"/>
  <c r="AE39" i="1"/>
  <c r="O117" i="1"/>
  <c r="N117" i="1"/>
  <c r="M117" i="1"/>
  <c r="J117" i="1"/>
  <c r="AB107" i="1"/>
  <c r="N107" i="1"/>
  <c r="M107" i="1"/>
  <c r="J107" i="1"/>
  <c r="I107" i="1"/>
  <c r="AC37" i="8"/>
  <c r="P37" i="8"/>
  <c r="N37" i="8"/>
  <c r="M45" i="1" s="1"/>
  <c r="L37" i="8"/>
  <c r="J37" i="8"/>
  <c r="I45" i="1" s="1"/>
  <c r="AF55" i="1"/>
  <c r="AE55" i="1"/>
  <c r="AB55" i="1"/>
  <c r="M55" i="1"/>
  <c r="K55" i="1"/>
  <c r="Q17" i="8"/>
  <c r="M17" i="8"/>
  <c r="K17" i="8"/>
  <c r="J15" i="1" s="1"/>
  <c r="N106" i="1"/>
  <c r="M106" i="1"/>
  <c r="L106" i="1"/>
  <c r="K106" i="1"/>
  <c r="J106" i="1"/>
  <c r="I106" i="1"/>
  <c r="Q43" i="7"/>
  <c r="N96" i="1"/>
  <c r="J96" i="1"/>
  <c r="Q39" i="7"/>
  <c r="O39" i="7"/>
  <c r="Q34" i="7"/>
  <c r="P44" i="1" s="1"/>
  <c r="O44" i="1"/>
  <c r="O34" i="7"/>
  <c r="N44" i="1" s="1"/>
  <c r="M44" i="1"/>
  <c r="Q28" i="7"/>
  <c r="P64" i="1" s="1"/>
  <c r="O64" i="1"/>
  <c r="O28" i="7"/>
  <c r="N64" i="1" s="1"/>
  <c r="M64" i="1"/>
  <c r="M28" i="7"/>
  <c r="L64" i="1" s="1"/>
  <c r="K64" i="1"/>
  <c r="O14" i="1"/>
  <c r="R48" i="6"/>
  <c r="P115" i="1" s="1"/>
  <c r="Q48" i="6"/>
  <c r="O115" i="1" s="1"/>
  <c r="P48" i="6"/>
  <c r="N115" i="1" s="1"/>
  <c r="N48" i="6"/>
  <c r="L115" i="1" s="1"/>
  <c r="K115" i="1"/>
  <c r="L48" i="6"/>
  <c r="J115" i="1" s="1"/>
  <c r="I115" i="1"/>
  <c r="M105" i="1"/>
  <c r="L105" i="1"/>
  <c r="K105" i="1"/>
  <c r="I105" i="1"/>
  <c r="P105" i="1"/>
  <c r="R25" i="6"/>
  <c r="P25" i="6"/>
  <c r="R22" i="6"/>
  <c r="P63" i="1" s="1"/>
  <c r="O63" i="1"/>
  <c r="P22" i="6"/>
  <c r="N63" i="1" s="1"/>
  <c r="M63" i="1"/>
  <c r="N22" i="6"/>
  <c r="L63" i="1" s="1"/>
  <c r="K63" i="1"/>
  <c r="R19" i="6"/>
  <c r="P19" i="6"/>
  <c r="L19" i="6"/>
  <c r="AB114" i="1"/>
  <c r="P114" i="1"/>
  <c r="O114" i="1"/>
  <c r="N114" i="1"/>
  <c r="M114" i="1"/>
  <c r="L114" i="1"/>
  <c r="K114" i="1"/>
  <c r="J114" i="1"/>
  <c r="I114" i="1"/>
  <c r="D114" i="1"/>
  <c r="I103" i="1"/>
  <c r="K103" i="1"/>
  <c r="J103" i="1"/>
  <c r="M103" i="1"/>
  <c r="AB103" i="1"/>
  <c r="AF61" i="1"/>
  <c r="AE61" i="1"/>
  <c r="N41" i="1"/>
  <c r="L41" i="1"/>
  <c r="J41" i="1"/>
  <c r="AD29" i="4"/>
  <c r="AD19" i="4"/>
  <c r="AF21" i="1"/>
  <c r="AD16" i="4"/>
  <c r="AD77" i="3"/>
  <c r="J112" i="1"/>
  <c r="AG102" i="1"/>
  <c r="AF102" i="1"/>
  <c r="AE102" i="1"/>
  <c r="O102" i="1"/>
  <c r="M102" i="1"/>
  <c r="K102" i="1"/>
  <c r="J102" i="1"/>
  <c r="I102" i="1"/>
  <c r="I54" i="1"/>
  <c r="J54" i="1"/>
  <c r="J24" i="1"/>
  <c r="L117" i="1"/>
  <c r="M115" i="1"/>
  <c r="AD16" i="9"/>
  <c r="I15" i="10"/>
  <c r="G15" i="10"/>
  <c r="AE106" i="1"/>
  <c r="AF106" i="1"/>
  <c r="AF75" i="1"/>
  <c r="AG75" i="1"/>
  <c r="AE75" i="1"/>
  <c r="AE85" i="1"/>
  <c r="AF85" i="1"/>
  <c r="AG85" i="1"/>
  <c r="AE116" i="1"/>
  <c r="AF116" i="1"/>
  <c r="AG116" i="1"/>
  <c r="AE14" i="1"/>
  <c r="AF14" i="1"/>
  <c r="AG19" i="1"/>
  <c r="AG60" i="1"/>
  <c r="AG51" i="1"/>
  <c r="AG61" i="1"/>
  <c r="AF44" i="1"/>
  <c r="AE44" i="1"/>
  <c r="AF54" i="1"/>
  <c r="AE54" i="1"/>
  <c r="AF64" i="1"/>
  <c r="AE64" i="1"/>
  <c r="AF34" i="1"/>
  <c r="AE34" i="1"/>
  <c r="AF24" i="1"/>
  <c r="AG14" i="1"/>
  <c r="AG54" i="1"/>
  <c r="AG44" i="1"/>
  <c r="AG45" i="1"/>
  <c r="AG26" i="1"/>
  <c r="AE36" i="1"/>
  <c r="AF36" i="1"/>
  <c r="AE26" i="1"/>
  <c r="AF26" i="1"/>
  <c r="AE16" i="1"/>
  <c r="AF16" i="1"/>
  <c r="AE117" i="1"/>
  <c r="AF117" i="1"/>
  <c r="AE107" i="1"/>
  <c r="AF107" i="1"/>
  <c r="AE76" i="1"/>
  <c r="AF76" i="1"/>
  <c r="AE45" i="1"/>
  <c r="AF45" i="1"/>
  <c r="AE65" i="1"/>
  <c r="AF65" i="1"/>
  <c r="AE35" i="1"/>
  <c r="AF35" i="1"/>
  <c r="AE25" i="1"/>
  <c r="AF25" i="1"/>
  <c r="AE15" i="1"/>
  <c r="AF15" i="1"/>
  <c r="AG117" i="1"/>
  <c r="AG107" i="1"/>
  <c r="AG76" i="1"/>
  <c r="AG65" i="1"/>
  <c r="AG25" i="1"/>
  <c r="AG36" i="1"/>
  <c r="AE115" i="1"/>
  <c r="AF115" i="1"/>
  <c r="AG115" i="1"/>
  <c r="AE105" i="1"/>
  <c r="AF105" i="1"/>
  <c r="AG105" i="1"/>
  <c r="AE74" i="1"/>
  <c r="AF74" i="1"/>
  <c r="AG74" i="1"/>
  <c r="AE53" i="1"/>
  <c r="AF53" i="1"/>
  <c r="AG53" i="1"/>
  <c r="AE63" i="1"/>
  <c r="AF63" i="1"/>
  <c r="AG63" i="1"/>
  <c r="AE33" i="1"/>
  <c r="AF33" i="1"/>
  <c r="AG33" i="1"/>
  <c r="AE114" i="1"/>
  <c r="AF114" i="1"/>
  <c r="AG114" i="1"/>
  <c r="AE104" i="1"/>
  <c r="AF104" i="1"/>
  <c r="AG104" i="1"/>
  <c r="AE94" i="1"/>
  <c r="AF94" i="1"/>
  <c r="AE12" i="1"/>
  <c r="AG12" i="1"/>
  <c r="AE113" i="1"/>
  <c r="AF113" i="1"/>
  <c r="AG113" i="1"/>
  <c r="AE93" i="1"/>
  <c r="AF93" i="1"/>
  <c r="AG93" i="1"/>
  <c r="AE82" i="1"/>
  <c r="AF82" i="1"/>
  <c r="AG82" i="1"/>
  <c r="AE72" i="1"/>
  <c r="AF72" i="1"/>
  <c r="AG72" i="1"/>
  <c r="AE51" i="1"/>
  <c r="AF51" i="1"/>
  <c r="AE31" i="1"/>
  <c r="AF31" i="1"/>
  <c r="AE21" i="1"/>
  <c r="AE11" i="1"/>
  <c r="AF11" i="1"/>
  <c r="AE111" i="1"/>
  <c r="AF111" i="1"/>
  <c r="AG111" i="1"/>
  <c r="AE101" i="1"/>
  <c r="AF101" i="1"/>
  <c r="AG101" i="1"/>
  <c r="AE91" i="1"/>
  <c r="AF91" i="1"/>
  <c r="AG91" i="1"/>
  <c r="AE80" i="1"/>
  <c r="AF80" i="1"/>
  <c r="AG80" i="1"/>
  <c r="AE70" i="1"/>
  <c r="AF70" i="1"/>
  <c r="AG70" i="1"/>
  <c r="AE59" i="1"/>
  <c r="AF59" i="1"/>
  <c r="AE49" i="1"/>
  <c r="AF49" i="1"/>
  <c r="AE29" i="1"/>
  <c r="AF29" i="1"/>
  <c r="AE19" i="1"/>
  <c r="AF19" i="1"/>
  <c r="AE9" i="1"/>
  <c r="AF9" i="1"/>
  <c r="AE112" i="1"/>
  <c r="AF112" i="1"/>
  <c r="AG112" i="1"/>
  <c r="AE92" i="1"/>
  <c r="AF92" i="1"/>
  <c r="AG92" i="1"/>
  <c r="AE81" i="1"/>
  <c r="AF81" i="1"/>
  <c r="AG81" i="1"/>
  <c r="AE71" i="1"/>
  <c r="AF71" i="1"/>
  <c r="AG71" i="1"/>
  <c r="AE40" i="1"/>
  <c r="AF40" i="1"/>
  <c r="AG40" i="1"/>
  <c r="AE50" i="1"/>
  <c r="AF50" i="1"/>
  <c r="AG50" i="1"/>
  <c r="AE60" i="1"/>
  <c r="AE30" i="1"/>
  <c r="AF30" i="1"/>
  <c r="AE20" i="1"/>
  <c r="AF20" i="1"/>
  <c r="AF10" i="1"/>
  <c r="AE10" i="1"/>
  <c r="P101" i="1"/>
  <c r="J101" i="1"/>
  <c r="AB101" i="1"/>
  <c r="K101" i="1"/>
  <c r="I101" i="1"/>
  <c r="N29" i="1"/>
  <c r="L96" i="1"/>
  <c r="M39" i="7"/>
  <c r="K39" i="7"/>
  <c r="K55" i="7" s="1"/>
  <c r="M34" i="7"/>
  <c r="L44" i="1" s="1"/>
  <c r="K44" i="1"/>
  <c r="K34" i="7"/>
  <c r="J44" i="1" s="1"/>
  <c r="I44" i="1"/>
  <c r="D44" i="1"/>
  <c r="M31" i="7"/>
  <c r="L54" i="1" s="1"/>
  <c r="K54" i="1"/>
  <c r="K28" i="7"/>
  <c r="J64" i="1" s="1"/>
  <c r="I64" i="1"/>
  <c r="O17" i="8"/>
  <c r="P104" i="1"/>
  <c r="O40" i="3"/>
  <c r="N50" i="1" s="1"/>
  <c r="K24" i="1"/>
  <c r="L24" i="1"/>
  <c r="M24" i="1"/>
  <c r="N24" i="1"/>
  <c r="O24" i="1"/>
  <c r="P24" i="1"/>
  <c r="AB24" i="1"/>
  <c r="P107" i="1"/>
  <c r="O107" i="1"/>
  <c r="L22" i="6"/>
  <c r="J63" i="1" s="1"/>
  <c r="N91" i="1"/>
  <c r="I82" i="1"/>
  <c r="P75" i="1"/>
  <c r="P106" i="1"/>
  <c r="K11" i="1"/>
  <c r="J23" i="7"/>
  <c r="N23" i="7"/>
  <c r="AB17" i="7"/>
  <c r="AA64" i="1"/>
  <c r="AD30" i="7"/>
  <c r="E23" i="7"/>
  <c r="O106" i="1"/>
  <c r="AD47" i="7"/>
  <c r="L39" i="7"/>
  <c r="L55" i="7" s="1"/>
  <c r="AD37" i="7"/>
  <c r="D106" i="1"/>
  <c r="J39" i="7"/>
  <c r="J55" i="7" s="1"/>
  <c r="M75" i="1"/>
  <c r="N75" i="1"/>
  <c r="O75" i="1"/>
  <c r="AB75" i="1"/>
  <c r="E39" i="7"/>
  <c r="AE47" i="6"/>
  <c r="AE46" i="6"/>
  <c r="Q43" i="6"/>
  <c r="O105" i="1" s="1"/>
  <c r="F43" i="6"/>
  <c r="D105" i="1" s="1"/>
  <c r="I104" i="1"/>
  <c r="J104" i="1"/>
  <c r="K104" i="1"/>
  <c r="L104" i="1"/>
  <c r="M104" i="1"/>
  <c r="N104" i="1"/>
  <c r="O104" i="1"/>
  <c r="AB104" i="1"/>
  <c r="D104" i="1"/>
  <c r="AE35" i="6"/>
  <c r="AE36" i="6" s="1"/>
  <c r="AC84" i="1" s="1"/>
  <c r="I94" i="1"/>
  <c r="I70" i="1"/>
  <c r="J70" i="1"/>
  <c r="K70" i="1"/>
  <c r="K91" i="1"/>
  <c r="L29" i="1"/>
  <c r="L91" i="1"/>
  <c r="M70" i="1"/>
  <c r="M91" i="1"/>
  <c r="N70" i="1"/>
  <c r="O70" i="1"/>
  <c r="O80" i="1"/>
  <c r="P80" i="1"/>
  <c r="P91" i="1"/>
  <c r="AD19" i="2"/>
  <c r="AD20" i="2"/>
  <c r="AD21" i="2"/>
  <c r="AD22" i="2"/>
  <c r="AD28" i="2"/>
  <c r="AD41" i="2"/>
  <c r="AD72" i="2"/>
  <c r="AD73" i="2"/>
  <c r="AD74" i="2"/>
  <c r="AD81" i="2"/>
  <c r="AD98" i="2"/>
  <c r="AD100" i="2"/>
  <c r="AD111" i="2"/>
  <c r="AD118" i="2"/>
  <c r="AD121" i="2"/>
  <c r="AD129" i="2"/>
  <c r="AB29" i="1"/>
  <c r="AB49" i="1"/>
  <c r="AD21" i="3"/>
  <c r="J59" i="1"/>
  <c r="K59" i="1"/>
  <c r="N59" i="1"/>
  <c r="O59" i="1"/>
  <c r="P59" i="1"/>
  <c r="E14" i="8"/>
  <c r="F19" i="6"/>
  <c r="D33" i="1" s="1"/>
  <c r="D34" i="1"/>
  <c r="E24" i="8"/>
  <c r="E36" i="8"/>
  <c r="E37" i="8" s="1"/>
  <c r="D45" i="1" s="1"/>
  <c r="D50" i="1"/>
  <c r="F25" i="6"/>
  <c r="D53" i="1" s="1"/>
  <c r="J49" i="1"/>
  <c r="K49" i="1"/>
  <c r="L49" i="1"/>
  <c r="M49" i="1"/>
  <c r="N49" i="1"/>
  <c r="O49" i="1"/>
  <c r="P49" i="1"/>
  <c r="K25" i="6"/>
  <c r="I53" i="1" s="1"/>
  <c r="L25" i="6"/>
  <c r="J53" i="1" s="1"/>
  <c r="M25" i="6"/>
  <c r="K53" i="1" s="1"/>
  <c r="N25" i="6"/>
  <c r="L53" i="1" s="1"/>
  <c r="M53" i="1"/>
  <c r="N53" i="1"/>
  <c r="O53" i="1"/>
  <c r="P53" i="1"/>
  <c r="AB53" i="1"/>
  <c r="J40" i="3"/>
  <c r="I50" i="1" s="1"/>
  <c r="K40" i="3"/>
  <c r="J50" i="1" s="1"/>
  <c r="L40" i="3"/>
  <c r="K50" i="1" s="1"/>
  <c r="M40" i="3"/>
  <c r="N40" i="3"/>
  <c r="M50" i="1" s="1"/>
  <c r="P40" i="3"/>
  <c r="O50" i="1" s="1"/>
  <c r="Q40" i="3"/>
  <c r="P50" i="1" s="1"/>
  <c r="AB40" i="3"/>
  <c r="AC40" i="3"/>
  <c r="AB50" i="1" s="1"/>
  <c r="I51" i="1"/>
  <c r="J51" i="1"/>
  <c r="K51" i="1"/>
  <c r="L51" i="1"/>
  <c r="M51" i="1"/>
  <c r="N51" i="1"/>
  <c r="O51" i="1"/>
  <c r="P51" i="1"/>
  <c r="AB51" i="1"/>
  <c r="AD39" i="4"/>
  <c r="K37" i="8"/>
  <c r="J45" i="1" s="1"/>
  <c r="K45" i="1"/>
  <c r="M37" i="8"/>
  <c r="L45" i="1" s="1"/>
  <c r="O37" i="8"/>
  <c r="N45" i="1" s="1"/>
  <c r="O45" i="1"/>
  <c r="Q37" i="8"/>
  <c r="P45" i="1" s="1"/>
  <c r="AB37" i="8"/>
  <c r="AA45" i="1" s="1"/>
  <c r="AB45" i="1"/>
  <c r="I40" i="1"/>
  <c r="K40" i="1"/>
  <c r="L40" i="1"/>
  <c r="M40" i="1"/>
  <c r="O40" i="1"/>
  <c r="P40" i="1"/>
  <c r="AB40" i="1"/>
  <c r="I35" i="1"/>
  <c r="J35" i="1"/>
  <c r="K35" i="1"/>
  <c r="L35" i="1"/>
  <c r="M35" i="1"/>
  <c r="N35" i="1"/>
  <c r="O35" i="1"/>
  <c r="P35" i="1"/>
  <c r="AB35" i="1"/>
  <c r="I34" i="1"/>
  <c r="J34" i="1"/>
  <c r="K34" i="1"/>
  <c r="L34" i="1"/>
  <c r="M34" i="1"/>
  <c r="N34" i="1"/>
  <c r="O34" i="1"/>
  <c r="P34" i="1"/>
  <c r="AB34" i="1"/>
  <c r="I33" i="1"/>
  <c r="J33" i="1"/>
  <c r="M19" i="6"/>
  <c r="K33" i="1" s="1"/>
  <c r="N19" i="6"/>
  <c r="O19" i="6"/>
  <c r="M33" i="1" s="1"/>
  <c r="N33" i="1"/>
  <c r="O33" i="1"/>
  <c r="P33" i="1"/>
  <c r="AE17" i="6"/>
  <c r="AE18" i="6"/>
  <c r="AB33" i="1"/>
  <c r="K31" i="1"/>
  <c r="L31" i="1"/>
  <c r="O31" i="1"/>
  <c r="P31" i="1"/>
  <c r="AD26" i="4"/>
  <c r="AB31" i="1"/>
  <c r="J30" i="1"/>
  <c r="K30" i="1"/>
  <c r="L30" i="1"/>
  <c r="N30" i="1"/>
  <c r="O30" i="1"/>
  <c r="P30" i="1"/>
  <c r="AD29" i="3"/>
  <c r="AD31" i="3"/>
  <c r="AD33" i="3"/>
  <c r="AB30" i="1"/>
  <c r="AD30" i="3"/>
  <c r="J29" i="1"/>
  <c r="K29" i="1"/>
  <c r="O29" i="1"/>
  <c r="J21" i="1"/>
  <c r="N21" i="1"/>
  <c r="AD38" i="4"/>
  <c r="J20" i="1"/>
  <c r="M20" i="1"/>
  <c r="N20" i="1"/>
  <c r="P20" i="1"/>
  <c r="AD24" i="3"/>
  <c r="I19" i="1"/>
  <c r="J19" i="1"/>
  <c r="K19" i="1"/>
  <c r="L19" i="1"/>
  <c r="M19" i="1"/>
  <c r="N19" i="1"/>
  <c r="O19" i="1"/>
  <c r="P19" i="1"/>
  <c r="AB19" i="1"/>
  <c r="I11" i="1"/>
  <c r="J20" i="5"/>
  <c r="I15" i="1"/>
  <c r="J11" i="1"/>
  <c r="K20" i="5"/>
  <c r="K10" i="1"/>
  <c r="K15" i="1"/>
  <c r="L9" i="1"/>
  <c r="L10" i="1"/>
  <c r="L12" i="1"/>
  <c r="L15" i="1"/>
  <c r="N11" i="1"/>
  <c r="N15" i="1"/>
  <c r="O9" i="1"/>
  <c r="O10" i="1"/>
  <c r="O11" i="1"/>
  <c r="O15" i="1"/>
  <c r="P9" i="1"/>
  <c r="P10" i="1"/>
  <c r="P11" i="1"/>
  <c r="P12" i="1"/>
  <c r="P15" i="1"/>
  <c r="AD15" i="3"/>
  <c r="AD16" i="3"/>
  <c r="AD17" i="3"/>
  <c r="AD14" i="4"/>
  <c r="AD17" i="4"/>
  <c r="AD18" i="4"/>
  <c r="AD15" i="5"/>
  <c r="AD16" i="5" s="1"/>
  <c r="AD16" i="8"/>
  <c r="AB9" i="1"/>
  <c r="AB10" i="1"/>
  <c r="AB11" i="1"/>
  <c r="AD22" i="7"/>
  <c r="AD23" i="7" s="1"/>
  <c r="O72" i="1"/>
  <c r="O82" i="1"/>
  <c r="O93" i="1"/>
  <c r="AE21" i="6"/>
  <c r="AE22" i="6" s="1"/>
  <c r="AC63" i="1" s="1"/>
  <c r="K22" i="6"/>
  <c r="I63" i="1" s="1"/>
  <c r="F22" i="6"/>
  <c r="D63" i="1" s="1"/>
  <c r="I72" i="1"/>
  <c r="I93" i="1"/>
  <c r="J72" i="1"/>
  <c r="J82" i="1"/>
  <c r="J93" i="1"/>
  <c r="K82" i="1"/>
  <c r="K93" i="1"/>
  <c r="L72" i="1"/>
  <c r="L93" i="1"/>
  <c r="M72" i="1"/>
  <c r="M82" i="1"/>
  <c r="M93" i="1"/>
  <c r="N72" i="1"/>
  <c r="N82" i="1"/>
  <c r="N93" i="1"/>
  <c r="P72" i="1"/>
  <c r="P82" i="1"/>
  <c r="AD48" i="4"/>
  <c r="AD49" i="4"/>
  <c r="AD52" i="4"/>
  <c r="AD54" i="4"/>
  <c r="AD56" i="4"/>
  <c r="AD62" i="4"/>
  <c r="AD67" i="4"/>
  <c r="AD78" i="4"/>
  <c r="AD83" i="4"/>
  <c r="AD85" i="4"/>
  <c r="AD89" i="4"/>
  <c r="AD92" i="4"/>
  <c r="AD93" i="4"/>
  <c r="AB82" i="1"/>
  <c r="E37" i="3"/>
  <c r="D60" i="1" s="1"/>
  <c r="J37" i="3"/>
  <c r="I60" i="1" s="1"/>
  <c r="K37" i="3"/>
  <c r="J60" i="1" s="1"/>
  <c r="AD47" i="3"/>
  <c r="AD48" i="3"/>
  <c r="AD49" i="3"/>
  <c r="AD50" i="3"/>
  <c r="AD51" i="3"/>
  <c r="AD52" i="3"/>
  <c r="I71" i="1"/>
  <c r="J71" i="1"/>
  <c r="K71" i="1"/>
  <c r="K81" i="1"/>
  <c r="L71" i="1"/>
  <c r="L81" i="1"/>
  <c r="M71" i="1"/>
  <c r="N71" i="1"/>
  <c r="O71" i="1"/>
  <c r="O81" i="1"/>
  <c r="P71" i="1"/>
  <c r="P81" i="1"/>
  <c r="AD55" i="3"/>
  <c r="AD61" i="3"/>
  <c r="AD67" i="3"/>
  <c r="AD74" i="3"/>
  <c r="AD79" i="3"/>
  <c r="AD82" i="3"/>
  <c r="AD84" i="3"/>
  <c r="AB81" i="1"/>
  <c r="AD80" i="3"/>
  <c r="I16" i="1"/>
  <c r="K16" i="1"/>
  <c r="M16" i="1"/>
  <c r="AB16" i="1"/>
  <c r="J36" i="1"/>
  <c r="L36" i="1"/>
  <c r="N36" i="1"/>
  <c r="P36" i="1"/>
  <c r="I65" i="1"/>
  <c r="J65" i="1"/>
  <c r="AD28" i="8"/>
  <c r="AD29" i="8" s="1"/>
  <c r="E29" i="8"/>
  <c r="E40" i="8"/>
  <c r="AD40" i="8"/>
  <c r="J76" i="1"/>
  <c r="N76" i="1"/>
  <c r="O76" i="1"/>
  <c r="P76" i="1"/>
  <c r="AD43" i="8"/>
  <c r="AD44" i="8"/>
  <c r="AD47" i="8"/>
  <c r="AD49" i="8"/>
  <c r="AD52" i="8"/>
  <c r="AD53" i="8"/>
  <c r="AD54" i="8"/>
  <c r="AC55" i="8"/>
  <c r="AB117" i="1" s="1"/>
  <c r="AD128" i="2"/>
  <c r="AD126" i="2"/>
  <c r="AD75" i="3"/>
  <c r="AC22" i="6"/>
  <c r="AA63" i="1" s="1"/>
  <c r="AB12" i="1"/>
  <c r="AD36" i="8"/>
  <c r="AD37" i="8" s="1"/>
  <c r="AC45" i="1" s="1"/>
  <c r="AD31" i="8"/>
  <c r="AD51" i="7"/>
  <c r="AD27" i="5"/>
  <c r="AD28" i="5" s="1"/>
  <c r="AD42" i="7"/>
  <c r="AD61" i="4"/>
  <c r="AD63" i="4" s="1"/>
  <c r="AD44" i="4"/>
  <c r="AD40" i="4"/>
  <c r="AD83" i="3"/>
  <c r="AD81" i="3"/>
  <c r="D81" i="1"/>
  <c r="AD56" i="3"/>
  <c r="AD39" i="3"/>
  <c r="AD40" i="3" s="1"/>
  <c r="D80" i="1"/>
  <c r="L75" i="1"/>
  <c r="AD38" i="7"/>
  <c r="AC19" i="6"/>
  <c r="AA33" i="1" s="1"/>
  <c r="AD65" i="3"/>
  <c r="AD36" i="3"/>
  <c r="AC25" i="6"/>
  <c r="AA53" i="1" s="1"/>
  <c r="AE24" i="6"/>
  <c r="AE25" i="6" s="1"/>
  <c r="AC53" i="1" s="1"/>
  <c r="AE31" i="6"/>
  <c r="AE33" i="6" s="1"/>
  <c r="AC74" i="1" s="1"/>
  <c r="AD32" i="5"/>
  <c r="AA60" i="1"/>
  <c r="AD60" i="3"/>
  <c r="AD53" i="7"/>
  <c r="AD16" i="7"/>
  <c r="AD33" i="8"/>
  <c r="O12" i="1"/>
  <c r="J12" i="1"/>
  <c r="N31" i="1"/>
  <c r="K12" i="1"/>
  <c r="I24" i="1"/>
  <c r="AB39" i="7"/>
  <c r="AA75" i="1" s="1"/>
  <c r="M12" i="1"/>
  <c r="I12" i="1"/>
  <c r="AD33" i="7"/>
  <c r="AD27" i="7"/>
  <c r="AD28" i="7" s="1"/>
  <c r="AC64" i="1" s="1"/>
  <c r="AD19" i="7"/>
  <c r="AD27" i="3"/>
  <c r="AD28" i="3"/>
  <c r="AG64" i="1"/>
  <c r="AE24" i="1"/>
  <c r="AF12" i="1"/>
  <c r="P95" i="4" l="1"/>
  <c r="AD33" i="5"/>
  <c r="AD29" i="6"/>
  <c r="H29" i="11"/>
  <c r="J29" i="11"/>
  <c r="E28" i="11"/>
  <c r="W29" i="11"/>
  <c r="E29" i="11"/>
  <c r="F29" i="11"/>
  <c r="G29" i="11"/>
  <c r="AD54" i="7"/>
  <c r="M55" i="7"/>
  <c r="AD68" i="3"/>
  <c r="AD41" i="4"/>
  <c r="V95" i="4"/>
  <c r="V96" i="4" s="1"/>
  <c r="K72" i="1"/>
  <c r="L95" i="4"/>
  <c r="T95" i="4"/>
  <c r="T96" i="4" s="1"/>
  <c r="AB72" i="1"/>
  <c r="AC95" i="4"/>
  <c r="L82" i="1"/>
  <c r="M95" i="4"/>
  <c r="AD63" i="2"/>
  <c r="T49" i="6"/>
  <c r="S113" i="1"/>
  <c r="Y9" i="1"/>
  <c r="Z96" i="2"/>
  <c r="Z132" i="2" s="1"/>
  <c r="T132" i="2"/>
  <c r="V132" i="2"/>
  <c r="Q38" i="5"/>
  <c r="K38" i="5"/>
  <c r="J38" i="5"/>
  <c r="E50" i="8"/>
  <c r="AB47" i="1"/>
  <c r="N56" i="8"/>
  <c r="T117" i="1"/>
  <c r="Q104" i="1"/>
  <c r="R37" i="5"/>
  <c r="R38" i="5" s="1"/>
  <c r="N20" i="5"/>
  <c r="N38" i="5" s="1"/>
  <c r="M32" i="1"/>
  <c r="P20" i="5"/>
  <c r="P38" i="5" s="1"/>
  <c r="O32" i="1"/>
  <c r="AC37" i="5"/>
  <c r="R104" i="1"/>
  <c r="S37" i="5"/>
  <c r="S38" i="5" s="1"/>
  <c r="AD24" i="5"/>
  <c r="AB57" i="1"/>
  <c r="AB37" i="1"/>
  <c r="AD68" i="2"/>
  <c r="AC19" i="1" s="1"/>
  <c r="T113" i="1"/>
  <c r="AC51" i="1"/>
  <c r="L96" i="2"/>
  <c r="N131" i="2"/>
  <c r="E24" i="5"/>
  <c r="D73" i="1" s="1"/>
  <c r="E20" i="4"/>
  <c r="D11" i="1" s="1"/>
  <c r="K9" i="1"/>
  <c r="AD86" i="2"/>
  <c r="E86" i="2"/>
  <c r="E122" i="2"/>
  <c r="D101" i="1" s="1"/>
  <c r="AB70" i="1"/>
  <c r="S111" i="1"/>
  <c r="E109" i="2"/>
  <c r="D91" i="1" s="1"/>
  <c r="Z94" i="1"/>
  <c r="Z99" i="1" s="1"/>
  <c r="M28" i="11"/>
  <c r="M29" i="11" s="1"/>
  <c r="AC98" i="1"/>
  <c r="AD34" i="9"/>
  <c r="AC96" i="2"/>
  <c r="E34" i="8"/>
  <c r="D55" i="1" s="1"/>
  <c r="S115" i="1"/>
  <c r="U115" i="1"/>
  <c r="S56" i="8"/>
  <c r="S57" i="8" s="1"/>
  <c r="O20" i="5"/>
  <c r="O38" i="5" s="1"/>
  <c r="AA73" i="1"/>
  <c r="AB31" i="9"/>
  <c r="AB37" i="9"/>
  <c r="AA77" i="1" s="1"/>
  <c r="AB34" i="9"/>
  <c r="AA98" i="1"/>
  <c r="V113" i="1"/>
  <c r="V117" i="1"/>
  <c r="O28" i="11"/>
  <c r="O29" i="11" s="1"/>
  <c r="AD109" i="2"/>
  <c r="E34" i="9"/>
  <c r="T68" i="1"/>
  <c r="L28" i="11"/>
  <c r="L29" i="11" s="1"/>
  <c r="N28" i="11"/>
  <c r="N29" i="11" s="1"/>
  <c r="V27" i="11"/>
  <c r="V28" i="11" s="1"/>
  <c r="V29" i="11" s="1"/>
  <c r="E27" i="11"/>
  <c r="X25" i="11"/>
  <c r="X27" i="11" s="1"/>
  <c r="X28" i="11" s="1"/>
  <c r="X15" i="11"/>
  <c r="X16" i="11" s="1"/>
  <c r="X17" i="11" s="1"/>
  <c r="X20" i="11"/>
  <c r="X21" i="11" s="1"/>
  <c r="X22" i="11" s="1"/>
  <c r="Y120" i="1"/>
  <c r="Y17" i="1"/>
  <c r="Y68" i="1" s="1"/>
  <c r="Z17" i="1"/>
  <c r="Z68" i="1" s="1"/>
  <c r="AA50" i="1"/>
  <c r="E25" i="3"/>
  <c r="Q17" i="1"/>
  <c r="Q68" i="1" s="1"/>
  <c r="E44" i="3"/>
  <c r="D40" i="1" s="1"/>
  <c r="AG119" i="1"/>
  <c r="R17" i="1"/>
  <c r="R68" i="1" s="1"/>
  <c r="AB109" i="2"/>
  <c r="I17" i="1"/>
  <c r="J28" i="9"/>
  <c r="N28" i="9"/>
  <c r="R28" i="9"/>
  <c r="AC28" i="9"/>
  <c r="AB18" i="9"/>
  <c r="AA16" i="1" s="1"/>
  <c r="P28" i="9"/>
  <c r="E94" i="4"/>
  <c r="D113" i="1" s="1"/>
  <c r="AA42" i="4"/>
  <c r="AC50" i="1"/>
  <c r="J131" i="2"/>
  <c r="D19" i="1"/>
  <c r="S131" i="2"/>
  <c r="N12" i="1"/>
  <c r="AB26" i="8"/>
  <c r="O131" i="2"/>
  <c r="E45" i="9"/>
  <c r="K56" i="8"/>
  <c r="Z42" i="4"/>
  <c r="Z96" i="4" s="1"/>
  <c r="K28" i="9"/>
  <c r="O28" i="9"/>
  <c r="S45" i="3"/>
  <c r="Q28" i="9"/>
  <c r="AD24" i="8"/>
  <c r="AD26" i="8" s="1"/>
  <c r="E17" i="7"/>
  <c r="D24" i="1" s="1"/>
  <c r="M28" i="9"/>
  <c r="S96" i="4"/>
  <c r="S28" i="9"/>
  <c r="D41" i="1"/>
  <c r="AA41" i="1"/>
  <c r="K131" i="2"/>
  <c r="Q101" i="1"/>
  <c r="R131" i="2"/>
  <c r="I43" i="1"/>
  <c r="K29" i="6"/>
  <c r="AE28" i="6"/>
  <c r="AC28" i="6"/>
  <c r="D12" i="1"/>
  <c r="T114" i="1"/>
  <c r="E31" i="4"/>
  <c r="J13" i="1"/>
  <c r="J17" i="1" s="1"/>
  <c r="L29" i="6"/>
  <c r="L13" i="1"/>
  <c r="L17" i="1" s="1"/>
  <c r="N29" i="6"/>
  <c r="N13" i="1"/>
  <c r="P29" i="6"/>
  <c r="P13" i="1"/>
  <c r="P17" i="1" s="1"/>
  <c r="R29" i="6"/>
  <c r="AB43" i="7"/>
  <c r="T116" i="1"/>
  <c r="U55" i="7"/>
  <c r="U56" i="7" s="1"/>
  <c r="W55" i="7"/>
  <c r="W56" i="7" s="1"/>
  <c r="S117" i="1"/>
  <c r="T56" i="8"/>
  <c r="T57" i="8" s="1"/>
  <c r="U117" i="1"/>
  <c r="V56" i="8"/>
  <c r="V57" i="8" s="1"/>
  <c r="S118" i="1"/>
  <c r="T45" i="9"/>
  <c r="U118" i="1"/>
  <c r="V45" i="9"/>
  <c r="E82" i="2"/>
  <c r="D29" i="1" s="1"/>
  <c r="D39" i="1"/>
  <c r="E130" i="2"/>
  <c r="AC102" i="1"/>
  <c r="E85" i="3"/>
  <c r="AD24" i="9"/>
  <c r="R86" i="3"/>
  <c r="T29" i="6"/>
  <c r="T50" i="6" s="1"/>
  <c r="AD34" i="3"/>
  <c r="AC30" i="1" s="1"/>
  <c r="AC36" i="1"/>
  <c r="AD37" i="3"/>
  <c r="AC60" i="1" s="1"/>
  <c r="AD85" i="3"/>
  <c r="AD14" i="8"/>
  <c r="AD17" i="8" s="1"/>
  <c r="AB17" i="8"/>
  <c r="AA15" i="1" s="1"/>
  <c r="AD35" i="4"/>
  <c r="AD36" i="4" s="1"/>
  <c r="Q131" i="2"/>
  <c r="M131" i="2"/>
  <c r="AC131" i="2"/>
  <c r="AA12" i="1"/>
  <c r="AD36" i="5"/>
  <c r="AA114" i="1"/>
  <c r="S114" i="1"/>
  <c r="U114" i="1"/>
  <c r="AC45" i="3"/>
  <c r="K13" i="1"/>
  <c r="M29" i="6"/>
  <c r="M13" i="1"/>
  <c r="M17" i="1" s="1"/>
  <c r="O29" i="6"/>
  <c r="O13" i="1"/>
  <c r="O17" i="1" s="1"/>
  <c r="Q29" i="6"/>
  <c r="S29" i="6"/>
  <c r="S50" i="6" s="1"/>
  <c r="S116" i="1"/>
  <c r="T55" i="7"/>
  <c r="T56" i="7" s="1"/>
  <c r="U116" i="1"/>
  <c r="V55" i="7"/>
  <c r="V56" i="7" s="1"/>
  <c r="J56" i="8"/>
  <c r="R56" i="8"/>
  <c r="R57" i="8" s="1"/>
  <c r="J45" i="9"/>
  <c r="AA51" i="1"/>
  <c r="AD130" i="2"/>
  <c r="AC111" i="1" s="1"/>
  <c r="E68" i="3"/>
  <c r="E81" i="4"/>
  <c r="D103" i="1" s="1"/>
  <c r="AC56" i="8"/>
  <c r="AA96" i="4"/>
  <c r="E24" i="9"/>
  <c r="R45" i="3"/>
  <c r="K45" i="9"/>
  <c r="U113" i="1"/>
  <c r="O56" i="8"/>
  <c r="AB24" i="9"/>
  <c r="AA36" i="1" s="1"/>
  <c r="AA39" i="1"/>
  <c r="AB130" i="2"/>
  <c r="AA111" i="1" s="1"/>
  <c r="AB85" i="3"/>
  <c r="AA112" i="1" s="1"/>
  <c r="AB81" i="4"/>
  <c r="AA103" i="1" s="1"/>
  <c r="W45" i="9"/>
  <c r="U45" i="9"/>
  <c r="Q56" i="8"/>
  <c r="AB82" i="2"/>
  <c r="AA29" i="1" s="1"/>
  <c r="AB68" i="3"/>
  <c r="AA102" i="1" s="1"/>
  <c r="L45" i="9"/>
  <c r="L46" i="9" s="1"/>
  <c r="M45" i="9"/>
  <c r="N45" i="9"/>
  <c r="N46" i="9" s="1"/>
  <c r="O45" i="9"/>
  <c r="P45" i="9"/>
  <c r="Q45" i="9"/>
  <c r="Q46" i="9" s="1"/>
  <c r="R45" i="9"/>
  <c r="S45" i="9"/>
  <c r="S46" i="9" s="1"/>
  <c r="AA96" i="1"/>
  <c r="E43" i="7"/>
  <c r="D96" i="1" s="1"/>
  <c r="AC45" i="9"/>
  <c r="AD27" i="9"/>
  <c r="AC46" i="1" s="1"/>
  <c r="D118" i="1"/>
  <c r="I118" i="1"/>
  <c r="I119" i="1" s="1"/>
  <c r="J118" i="1"/>
  <c r="J119" i="1" s="1"/>
  <c r="AD31" i="4"/>
  <c r="AC31" i="1" s="1"/>
  <c r="N99" i="1"/>
  <c r="M56" i="8"/>
  <c r="L56" i="8"/>
  <c r="AB41" i="8"/>
  <c r="AD41" i="8" s="1"/>
  <c r="AD55" i="8"/>
  <c r="AC117" i="1" s="1"/>
  <c r="AD17" i="7"/>
  <c r="AC24" i="1" s="1"/>
  <c r="AB20" i="7"/>
  <c r="AA14" i="1" s="1"/>
  <c r="Q55" i="7"/>
  <c r="AD41" i="7"/>
  <c r="AB31" i="7"/>
  <c r="AD31" i="7"/>
  <c r="AC54" i="1" s="1"/>
  <c r="AB34" i="7"/>
  <c r="AA44" i="1" s="1"/>
  <c r="AD34" i="7"/>
  <c r="AC44" i="1" s="1"/>
  <c r="P96" i="1"/>
  <c r="Q106" i="1"/>
  <c r="R106" i="1"/>
  <c r="Q105" i="1"/>
  <c r="R105" i="1"/>
  <c r="AE48" i="6"/>
  <c r="AC48" i="6"/>
  <c r="F48" i="6"/>
  <c r="D115" i="1" s="1"/>
  <c r="F29" i="6"/>
  <c r="Q86" i="3"/>
  <c r="AC86" i="3"/>
  <c r="P86" i="3"/>
  <c r="O86" i="3"/>
  <c r="M86" i="3"/>
  <c r="L86" i="3"/>
  <c r="N86" i="3"/>
  <c r="S86" i="3"/>
  <c r="V86" i="3"/>
  <c r="V87" i="3" s="1"/>
  <c r="W86" i="3"/>
  <c r="W87" i="3" s="1"/>
  <c r="T86" i="3"/>
  <c r="T87" i="3" s="1"/>
  <c r="U86" i="3"/>
  <c r="U87" i="3" s="1"/>
  <c r="J86" i="3"/>
  <c r="K86" i="3"/>
  <c r="AD122" i="2"/>
  <c r="AC101" i="1" s="1"/>
  <c r="E101" i="2"/>
  <c r="D70" i="1" s="1"/>
  <c r="AD34" i="8"/>
  <c r="E41" i="8"/>
  <c r="E56" i="8" s="1"/>
  <c r="AC38" i="8"/>
  <c r="O38" i="8"/>
  <c r="AB34" i="8"/>
  <c r="M38" i="8"/>
  <c r="Q38" i="8"/>
  <c r="J38" i="8"/>
  <c r="J57" i="8" s="1"/>
  <c r="L38" i="8"/>
  <c r="N38" i="8"/>
  <c r="P38" i="8"/>
  <c r="AB55" i="8"/>
  <c r="AA117" i="1" s="1"/>
  <c r="Q107" i="1"/>
  <c r="E26" i="8"/>
  <c r="K38" i="8"/>
  <c r="D32" i="1"/>
  <c r="E20" i="5"/>
  <c r="AA32" i="1"/>
  <c r="AB20" i="5"/>
  <c r="AD18" i="5"/>
  <c r="AD19" i="5" s="1"/>
  <c r="L20" i="5"/>
  <c r="L38" i="5" s="1"/>
  <c r="M20" i="5"/>
  <c r="M38" i="5" s="1"/>
  <c r="AD94" i="4"/>
  <c r="AC113" i="1" s="1"/>
  <c r="Q103" i="1"/>
  <c r="R119" i="1"/>
  <c r="AB44" i="9"/>
  <c r="E18" i="9"/>
  <c r="AD40" i="9"/>
  <c r="AB29" i="8"/>
  <c r="E17" i="8"/>
  <c r="AB50" i="8"/>
  <c r="AA107" i="1" s="1"/>
  <c r="AD50" i="8"/>
  <c r="R56" i="7"/>
  <c r="S56" i="7"/>
  <c r="AB48" i="7"/>
  <c r="AA106" i="1" s="1"/>
  <c r="AD48" i="7"/>
  <c r="AC106" i="1" s="1"/>
  <c r="AE14" i="6"/>
  <c r="AE15" i="6" s="1"/>
  <c r="AC13" i="1" s="1"/>
  <c r="AC29" i="6"/>
  <c r="AB94" i="4"/>
  <c r="AA113" i="1" s="1"/>
  <c r="E50" i="4"/>
  <c r="AD50" i="4"/>
  <c r="AB50" i="4"/>
  <c r="AC93" i="1"/>
  <c r="AD57" i="4"/>
  <c r="AC82" i="1" s="1"/>
  <c r="E57" i="4"/>
  <c r="AA93" i="1"/>
  <c r="D93" i="1"/>
  <c r="AB57" i="4"/>
  <c r="AA82" i="1" s="1"/>
  <c r="AB31" i="4"/>
  <c r="AD20" i="4"/>
  <c r="AB20" i="4"/>
  <c r="AA11" i="1" s="1"/>
  <c r="AB56" i="3"/>
  <c r="AA81" i="1" s="1"/>
  <c r="E53" i="3"/>
  <c r="D71" i="1" s="1"/>
  <c r="AD19" i="3"/>
  <c r="E19" i="3"/>
  <c r="E34" i="3"/>
  <c r="D30" i="1" s="1"/>
  <c r="AD44" i="3"/>
  <c r="AB19" i="3"/>
  <c r="AB34" i="3"/>
  <c r="AA30" i="1" s="1"/>
  <c r="AB44" i="3"/>
  <c r="AA40" i="1" s="1"/>
  <c r="AD53" i="3"/>
  <c r="AB53" i="3"/>
  <c r="AA71" i="1" s="1"/>
  <c r="AC40" i="1"/>
  <c r="AD25" i="3"/>
  <c r="AC20" i="1" s="1"/>
  <c r="AB25" i="3"/>
  <c r="AA20" i="1" s="1"/>
  <c r="Q114" i="1"/>
  <c r="Q119" i="1" s="1"/>
  <c r="AD101" i="2"/>
  <c r="AB86" i="2"/>
  <c r="J96" i="2"/>
  <c r="S96" i="2"/>
  <c r="S132" i="2" s="1"/>
  <c r="R96" i="2"/>
  <c r="R132" i="2" s="1"/>
  <c r="K96" i="2"/>
  <c r="M96" i="2"/>
  <c r="O96" i="2"/>
  <c r="P96" i="2"/>
  <c r="Q96" i="2"/>
  <c r="Q132" i="2" s="1"/>
  <c r="AA91" i="1"/>
  <c r="AC91" i="1"/>
  <c r="AD105" i="2"/>
  <c r="AC80" i="1" s="1"/>
  <c r="AB105" i="2"/>
  <c r="AA80" i="1" s="1"/>
  <c r="AB101" i="2"/>
  <c r="AA70" i="1" s="1"/>
  <c r="AC59" i="1"/>
  <c r="AD71" i="2"/>
  <c r="AD82" i="2" s="1"/>
  <c r="AC29" i="1" s="1"/>
  <c r="AD94" i="2"/>
  <c r="AD95" i="2" s="1"/>
  <c r="AC43" i="6"/>
  <c r="AA105" i="1" s="1"/>
  <c r="L49" i="6"/>
  <c r="K49" i="6"/>
  <c r="AE43" i="6"/>
  <c r="AC105" i="1" s="1"/>
  <c r="AC104" i="1"/>
  <c r="AB122" i="2"/>
  <c r="E55" i="7"/>
  <c r="AA76" i="1"/>
  <c r="AE19" i="6"/>
  <c r="AC33" i="1" s="1"/>
  <c r="AG88" i="1"/>
  <c r="AF99" i="1"/>
  <c r="O55" i="7"/>
  <c r="D51" i="1"/>
  <c r="AB99" i="1"/>
  <c r="M99" i="1"/>
  <c r="AD39" i="7"/>
  <c r="AC75" i="1" s="1"/>
  <c r="AB23" i="7"/>
  <c r="AA34" i="1" s="1"/>
  <c r="K76" i="1"/>
  <c r="AC76" i="1"/>
  <c r="D107" i="1"/>
  <c r="AC12" i="1"/>
  <c r="I75" i="1"/>
  <c r="AA116" i="1"/>
  <c r="AA54" i="1"/>
  <c r="AG16" i="1"/>
  <c r="AG15" i="1"/>
  <c r="AG35" i="1"/>
  <c r="P94" i="1"/>
  <c r="P99" i="1" s="1"/>
  <c r="F49" i="6"/>
  <c r="I99" i="1"/>
  <c r="AG78" i="1"/>
  <c r="AA94" i="1"/>
  <c r="AA99" i="1" s="1"/>
  <c r="AC94" i="1"/>
  <c r="AC99" i="1" s="1"/>
  <c r="D94" i="1"/>
  <c r="AC65" i="1"/>
  <c r="AB76" i="1"/>
  <c r="I76" i="1"/>
  <c r="D65" i="1"/>
  <c r="D67" i="1" s="1"/>
  <c r="AD81" i="4"/>
  <c r="AD95" i="4" s="1"/>
  <c r="L33" i="1"/>
  <c r="O94" i="1"/>
  <c r="D75" i="1"/>
  <c r="K75" i="1"/>
  <c r="AG55" i="1"/>
  <c r="J35" i="7"/>
  <c r="J56" i="7" s="1"/>
  <c r="M35" i="7"/>
  <c r="N35" i="7"/>
  <c r="N55" i="7"/>
  <c r="O49" i="6"/>
  <c r="O50" i="6" s="1"/>
  <c r="AC116" i="1"/>
  <c r="AA65" i="1"/>
  <c r="L76" i="1"/>
  <c r="AC81" i="1"/>
  <c r="AC55" i="1"/>
  <c r="AC38" i="5"/>
  <c r="L35" i="7"/>
  <c r="L56" i="7" s="1"/>
  <c r="Q35" i="7"/>
  <c r="P49" i="6"/>
  <c r="P50" i="6" s="1"/>
  <c r="K35" i="7"/>
  <c r="K56" i="7" s="1"/>
  <c r="P35" i="7"/>
  <c r="P55" i="7"/>
  <c r="Q49" i="6"/>
  <c r="Q50" i="6" s="1"/>
  <c r="M49" i="6"/>
  <c r="AC56" i="7"/>
  <c r="M76" i="1"/>
  <c r="D117" i="1"/>
  <c r="AD14" i="9"/>
  <c r="AD18" i="9" s="1"/>
  <c r="AB15" i="1"/>
  <c r="AB17" i="1" s="1"/>
  <c r="L94" i="1"/>
  <c r="L99" i="1" s="1"/>
  <c r="J94" i="1"/>
  <c r="J99" i="1" s="1"/>
  <c r="J75" i="1"/>
  <c r="AG94" i="1"/>
  <c r="AG99" i="1" s="1"/>
  <c r="AG34" i="1"/>
  <c r="O35" i="7"/>
  <c r="AC46" i="9"/>
  <c r="R49" i="6"/>
  <c r="N49" i="6"/>
  <c r="N50" i="6" s="1"/>
  <c r="AC49" i="1"/>
  <c r="P119" i="1"/>
  <c r="E35" i="7"/>
  <c r="Q42" i="4"/>
  <c r="M42" i="4"/>
  <c r="AC112" i="1"/>
  <c r="D112" i="1"/>
  <c r="AG30" i="1"/>
  <c r="Q45" i="3"/>
  <c r="P45" i="3"/>
  <c r="O45" i="3"/>
  <c r="N45" i="3"/>
  <c r="N87" i="3" s="1"/>
  <c r="M45" i="3"/>
  <c r="L45" i="3"/>
  <c r="AG49" i="1"/>
  <c r="AF67" i="1"/>
  <c r="K42" i="4"/>
  <c r="O42" i="4"/>
  <c r="AG31" i="1"/>
  <c r="AE67" i="1"/>
  <c r="AF109" i="1"/>
  <c r="AE109" i="1"/>
  <c r="K45" i="3"/>
  <c r="K119" i="1"/>
  <c r="L119" i="1"/>
  <c r="M119" i="1"/>
  <c r="N119" i="1"/>
  <c r="O119" i="1"/>
  <c r="E63" i="2"/>
  <c r="AA19" i="1"/>
  <c r="AG9" i="1"/>
  <c r="AG59" i="1"/>
  <c r="AG67" i="1" s="1"/>
  <c r="AG24" i="1"/>
  <c r="AG47" i="1"/>
  <c r="AF47" i="1"/>
  <c r="AE47" i="1"/>
  <c r="AG11" i="1"/>
  <c r="AA31" i="1"/>
  <c r="D31" i="1"/>
  <c r="AG20" i="1"/>
  <c r="AG10" i="1"/>
  <c r="D49" i="1"/>
  <c r="D57" i="1" s="1"/>
  <c r="AA49" i="1"/>
  <c r="AA24" i="1"/>
  <c r="AA55" i="1"/>
  <c r="AC107" i="1"/>
  <c r="AF57" i="1"/>
  <c r="AE57" i="1"/>
  <c r="AF78" i="1"/>
  <c r="AE78" i="1"/>
  <c r="AF88" i="1"/>
  <c r="AE88" i="1"/>
  <c r="AE99" i="1"/>
  <c r="AF119" i="1"/>
  <c r="AE119" i="1"/>
  <c r="AF17" i="1"/>
  <c r="AE17" i="1"/>
  <c r="AF27" i="1"/>
  <c r="AE27" i="1"/>
  <c r="AF37" i="1"/>
  <c r="AE37" i="1"/>
  <c r="D36" i="1"/>
  <c r="O132" i="2" l="1"/>
  <c r="D47" i="1"/>
  <c r="AD41" i="9"/>
  <c r="AC108" i="1" s="1"/>
  <c r="P46" i="9"/>
  <c r="AA87" i="1"/>
  <c r="AB45" i="9"/>
  <c r="D99" i="1"/>
  <c r="X29" i="11"/>
  <c r="E28" i="9"/>
  <c r="S87" i="3"/>
  <c r="R87" i="3"/>
  <c r="T119" i="1"/>
  <c r="T120" i="1" s="1"/>
  <c r="T121" i="1" s="1"/>
  <c r="AC71" i="1"/>
  <c r="AD86" i="3"/>
  <c r="K132" i="2"/>
  <c r="AE49" i="6"/>
  <c r="O57" i="8"/>
  <c r="AC132" i="2"/>
  <c r="AA115" i="1"/>
  <c r="AC49" i="6"/>
  <c r="AC50" i="6" s="1"/>
  <c r="Q96" i="4"/>
  <c r="M96" i="4"/>
  <c r="AA57" i="1"/>
  <c r="AA104" i="1"/>
  <c r="AB37" i="5"/>
  <c r="AB38" i="5" s="1"/>
  <c r="AD37" i="5"/>
  <c r="R120" i="1"/>
  <c r="R121" i="1" s="1"/>
  <c r="Y121" i="1"/>
  <c r="AC73" i="1"/>
  <c r="AC11" i="1"/>
  <c r="AC57" i="1"/>
  <c r="H13" i="10" s="1"/>
  <c r="K96" i="4"/>
  <c r="D76" i="1"/>
  <c r="V119" i="1"/>
  <c r="O87" i="3"/>
  <c r="O46" i="9"/>
  <c r="K87" i="3"/>
  <c r="E37" i="5"/>
  <c r="E38" i="5" s="1"/>
  <c r="K17" i="1"/>
  <c r="E131" i="2"/>
  <c r="M56" i="7"/>
  <c r="AB38" i="8"/>
  <c r="O56" i="7"/>
  <c r="AB95" i="4"/>
  <c r="E86" i="3"/>
  <c r="AB45" i="3"/>
  <c r="AB56" i="8"/>
  <c r="AD56" i="8"/>
  <c r="AD28" i="9"/>
  <c r="E45" i="3"/>
  <c r="E46" i="9"/>
  <c r="Q120" i="1"/>
  <c r="Q121" i="1" s="1"/>
  <c r="Q87" i="3"/>
  <c r="M87" i="3"/>
  <c r="J120" i="1"/>
  <c r="M120" i="1"/>
  <c r="L120" i="1"/>
  <c r="P120" i="1"/>
  <c r="N120" i="1"/>
  <c r="S119" i="1"/>
  <c r="N17" i="1"/>
  <c r="N68" i="1" s="1"/>
  <c r="U119" i="1"/>
  <c r="U120" i="1" s="1"/>
  <c r="U121" i="1" s="1"/>
  <c r="M46" i="9"/>
  <c r="R46" i="9"/>
  <c r="D16" i="1"/>
  <c r="M132" i="2"/>
  <c r="AC39" i="1"/>
  <c r="AB28" i="9"/>
  <c r="AD131" i="2"/>
  <c r="AA101" i="1"/>
  <c r="AB131" i="2"/>
  <c r="AD20" i="7"/>
  <c r="AC14" i="1" s="1"/>
  <c r="AD43" i="7"/>
  <c r="AC96" i="1" s="1"/>
  <c r="K46" i="9"/>
  <c r="J46" i="9"/>
  <c r="AA118" i="1"/>
  <c r="AA119" i="1" s="1"/>
  <c r="AB86" i="3"/>
  <c r="AB87" i="3" s="1"/>
  <c r="AC32" i="1"/>
  <c r="AD20" i="5"/>
  <c r="AC15" i="1"/>
  <c r="AD38" i="8"/>
  <c r="D15" i="1"/>
  <c r="E38" i="8"/>
  <c r="E57" i="8" s="1"/>
  <c r="E56" i="7"/>
  <c r="AA43" i="1"/>
  <c r="AA47" i="1" s="1"/>
  <c r="AC43" i="1"/>
  <c r="E96" i="2"/>
  <c r="AD49" i="6"/>
  <c r="AD50" i="6" s="1"/>
  <c r="AB115" i="1"/>
  <c r="AB119" i="1" s="1"/>
  <c r="M57" i="8"/>
  <c r="L50" i="6"/>
  <c r="K50" i="6"/>
  <c r="AC35" i="1"/>
  <c r="AC103" i="1"/>
  <c r="Q57" i="8"/>
  <c r="K57" i="8"/>
  <c r="AB35" i="7"/>
  <c r="P57" i="8"/>
  <c r="AC34" i="1"/>
  <c r="AG57" i="1"/>
  <c r="O96" i="4"/>
  <c r="J132" i="2"/>
  <c r="AG120" i="1"/>
  <c r="N57" i="8"/>
  <c r="L57" i="8"/>
  <c r="L87" i="3"/>
  <c r="P87" i="3"/>
  <c r="Q56" i="7"/>
  <c r="AF120" i="1"/>
  <c r="AC57" i="8"/>
  <c r="AC16" i="1"/>
  <c r="AB55" i="7"/>
  <c r="AD45" i="3"/>
  <c r="I120" i="1"/>
  <c r="F50" i="6"/>
  <c r="AG21" i="1"/>
  <c r="AG27" i="1" s="1"/>
  <c r="AA35" i="1"/>
  <c r="AA37" i="1" s="1"/>
  <c r="AC115" i="1"/>
  <c r="P56" i="7"/>
  <c r="P68" i="1"/>
  <c r="M50" i="6"/>
  <c r="R50" i="6"/>
  <c r="N56" i="7"/>
  <c r="L68" i="1"/>
  <c r="AG106" i="1"/>
  <c r="AC70" i="1"/>
  <c r="D111" i="1"/>
  <c r="D119" i="1" s="1"/>
  <c r="D102" i="1"/>
  <c r="D109" i="1" s="1"/>
  <c r="D72" i="1"/>
  <c r="D78" i="1" s="1"/>
  <c r="E95" i="4"/>
  <c r="AA72" i="1"/>
  <c r="AC72" i="1"/>
  <c r="AE68" i="1"/>
  <c r="AF68" i="1"/>
  <c r="J68" i="1"/>
  <c r="AG17" i="1"/>
  <c r="D82" i="1"/>
  <c r="D88" i="1" s="1"/>
  <c r="D10" i="1"/>
  <c r="AA10" i="1"/>
  <c r="AC10" i="1"/>
  <c r="D20" i="1"/>
  <c r="AG29" i="1"/>
  <c r="AG37" i="1" s="1"/>
  <c r="D9" i="1"/>
  <c r="D35" i="1"/>
  <c r="D37" i="1" s="1"/>
  <c r="AE120" i="1"/>
  <c r="AD45" i="9" l="1"/>
  <c r="D120" i="1"/>
  <c r="AC37" i="1"/>
  <c r="H11" i="10" s="1"/>
  <c r="AD57" i="8"/>
  <c r="AD46" i="9"/>
  <c r="E132" i="2"/>
  <c r="AD55" i="7"/>
  <c r="H14" i="10"/>
  <c r="AC41" i="1"/>
  <c r="AC47" i="1" s="1"/>
  <c r="AD38" i="5"/>
  <c r="AA120" i="1"/>
  <c r="D17" i="1"/>
  <c r="AB46" i="9"/>
  <c r="AC114" i="1"/>
  <c r="AC119" i="1" s="1"/>
  <c r="AE29" i="6"/>
  <c r="AE50" i="6" s="1"/>
  <c r="AB57" i="8"/>
  <c r="P121" i="1"/>
  <c r="AB56" i="7"/>
  <c r="N121" i="1"/>
  <c r="AD87" i="3"/>
  <c r="AD35" i="7"/>
  <c r="J121" i="1"/>
  <c r="L121" i="1"/>
  <c r="AE121" i="1"/>
  <c r="AF121" i="1"/>
  <c r="E87" i="3"/>
  <c r="AG68" i="1"/>
  <c r="AG121" i="1" s="1"/>
  <c r="AD56" i="7" l="1"/>
  <c r="H12" i="10"/>
  <c r="AC120" i="1"/>
  <c r="AC87" i="3"/>
  <c r="AB71" i="1"/>
  <c r="AB96" i="2"/>
  <c r="AC9" i="1"/>
  <c r="AB120" i="1" l="1"/>
  <c r="AC17" i="1"/>
  <c r="AD96" i="2"/>
  <c r="AD132" i="2" s="1"/>
  <c r="AB132" i="2"/>
  <c r="AA9" i="1"/>
  <c r="J45" i="3"/>
  <c r="J87" i="3" s="1"/>
  <c r="L131" i="2"/>
  <c r="L132" i="2" s="1"/>
  <c r="K80" i="1"/>
  <c r="P131" i="2"/>
  <c r="P132" i="2" s="1"/>
  <c r="O91" i="1"/>
  <c r="O99" i="1" s="1"/>
  <c r="N96" i="2"/>
  <c r="N132" i="2" s="1"/>
  <c r="M29" i="1"/>
  <c r="K94" i="1"/>
  <c r="K99" i="1" s="1"/>
  <c r="K120" i="1" l="1"/>
  <c r="O120" i="1"/>
  <c r="H9" i="10"/>
  <c r="AA17" i="1"/>
  <c r="S120" i="1"/>
  <c r="S68" i="1"/>
  <c r="S121" i="1" l="1"/>
  <c r="V120" i="1"/>
  <c r="V121" i="1" s="1"/>
  <c r="Z120" i="1"/>
  <c r="Z121" i="1" s="1"/>
  <c r="E21" i="1"/>
  <c r="E68" i="1" s="1"/>
  <c r="E121" i="1" s="1"/>
  <c r="E42" i="4"/>
  <c r="E96" i="4" s="1"/>
  <c r="D21" i="1"/>
  <c r="D27" i="1" s="1"/>
  <c r="D68" i="1" s="1"/>
  <c r="D121" i="1" s="1"/>
  <c r="G21" i="1"/>
  <c r="G68" i="1" s="1"/>
  <c r="G121" i="1" s="1"/>
  <c r="I21" i="1"/>
  <c r="I68" i="1" s="1"/>
  <c r="I121" i="1" s="1"/>
  <c r="L42" i="4"/>
  <c r="L96" i="4" s="1"/>
  <c r="K21" i="1"/>
  <c r="K68" i="1" s="1"/>
  <c r="K121" i="1" s="1"/>
  <c r="M21" i="1"/>
  <c r="M68" i="1" s="1"/>
  <c r="M121" i="1" s="1"/>
  <c r="N42" i="4"/>
  <c r="N96" i="4" s="1"/>
  <c r="P42" i="4"/>
  <c r="P96" i="4" s="1"/>
  <c r="O21" i="1"/>
  <c r="O68" i="1" s="1"/>
  <c r="O121" i="1" s="1"/>
  <c r="R42" i="4"/>
  <c r="R96" i="4" s="1"/>
  <c r="AB42" i="4"/>
  <c r="AB96" i="4" s="1"/>
  <c r="AA21" i="1"/>
  <c r="AA27" i="1" s="1"/>
  <c r="AA68" i="1" s="1"/>
  <c r="AA121" i="1" s="1"/>
  <c r="AD42" i="4"/>
  <c r="AD96" i="4" s="1"/>
  <c r="AC21" i="1"/>
  <c r="AC27" i="1" s="1"/>
  <c r="AC68" i="1" s="1"/>
  <c r="AC121" i="1" s="1"/>
  <c r="H10" i="10" l="1"/>
  <c r="H15" i="10" s="1"/>
  <c r="AC42" i="4"/>
  <c r="AC96" i="4" s="1"/>
  <c r="AB21" i="1"/>
  <c r="AB68" i="1" s="1"/>
  <c r="AB121" i="1" s="1"/>
</calcChain>
</file>

<file path=xl/sharedStrings.xml><?xml version="1.0" encoding="utf-8"?>
<sst xmlns="http://schemas.openxmlformats.org/spreadsheetml/2006/main" count="1642" uniqueCount="550">
  <si>
    <t>№</t>
  </si>
  <si>
    <t>Поселение</t>
  </si>
  <si>
    <t>Общее количество групп</t>
  </si>
  <si>
    <t>I год</t>
  </si>
  <si>
    <t>II год</t>
  </si>
  <si>
    <t>III год</t>
  </si>
  <si>
    <t>IV год</t>
  </si>
  <si>
    <t>Общие</t>
  </si>
  <si>
    <t>Индив.</t>
  </si>
  <si>
    <t>Всего</t>
  </si>
  <si>
    <t>Абинское</t>
  </si>
  <si>
    <t>Ахтырское</t>
  </si>
  <si>
    <t>Холмское</t>
  </si>
  <si>
    <t>Мингрельское</t>
  </si>
  <si>
    <t>Светлогорское</t>
  </si>
  <si>
    <t>Федоровское</t>
  </si>
  <si>
    <t>Ольгинское</t>
  </si>
  <si>
    <t>Варнавинское</t>
  </si>
  <si>
    <t>ИТОГО:</t>
  </si>
  <si>
    <t>Социально-педагогическая направленность</t>
  </si>
  <si>
    <t>Туристско-краеведческая направленность</t>
  </si>
  <si>
    <t>Физкультурно-спортивная направленность</t>
  </si>
  <si>
    <t>Естественнонаучная направленность</t>
  </si>
  <si>
    <t>Отдел КиНТ физкультурно-спортивная направленность</t>
  </si>
  <si>
    <t>ВСЕГО:</t>
  </si>
  <si>
    <t>Ф.И.О. педагога</t>
  </si>
  <si>
    <t>объединения</t>
  </si>
  <si>
    <t>Г</t>
  </si>
  <si>
    <t>Ч</t>
  </si>
  <si>
    <t>Головнева О.И.</t>
  </si>
  <si>
    <t>«Мода»</t>
  </si>
  <si>
    <t>«Умелые ручки и разные штучки»</t>
  </si>
  <si>
    <t xml:space="preserve">Ворожцова Е.И. </t>
  </si>
  <si>
    <t>-</t>
  </si>
  <si>
    <t>Головина И.Л.</t>
  </si>
  <si>
    <t>«Жар-птица»</t>
  </si>
  <si>
    <t>Полянская В.В.</t>
  </si>
  <si>
    <t>«Игрушка»</t>
  </si>
  <si>
    <t>«Малышок»</t>
  </si>
  <si>
    <t>Щербатова С.Н.</t>
  </si>
  <si>
    <t>«Декор»</t>
  </si>
  <si>
    <t>«Бисеринки»</t>
  </si>
  <si>
    <t>Шляхова Н.А.</t>
  </si>
  <si>
    <t>«УЮТ»</t>
  </si>
  <si>
    <t>Пономарева А.Б.</t>
  </si>
  <si>
    <t>Стулова Е.Ю.</t>
  </si>
  <si>
    <t>«Кукольный театр»</t>
  </si>
  <si>
    <t>Макугон О.В.</t>
  </si>
  <si>
    <t>«Арлекино»</t>
  </si>
  <si>
    <t>«Экспромт»</t>
  </si>
  <si>
    <t>Припахайло И.В.</t>
  </si>
  <si>
    <t>«Диез»</t>
  </si>
  <si>
    <t>Голубятникова Н.В.</t>
  </si>
  <si>
    <t>«Надежда»</t>
  </si>
  <si>
    <t>Итого:</t>
  </si>
  <si>
    <t>Колбасина Т.А.</t>
  </si>
  <si>
    <t>«Вокруг тебя – Мир»</t>
  </si>
  <si>
    <t>«Пешеходный туризм»</t>
  </si>
  <si>
    <t>Радченко Н.Н.</t>
  </si>
  <si>
    <t>Пономарев В.П.</t>
  </si>
  <si>
    <t>«Юный археолог»</t>
  </si>
  <si>
    <t>«Музееведение»</t>
  </si>
  <si>
    <t>Дюжечкина Н.А.</t>
  </si>
  <si>
    <t>«Занимательное краеведение»</t>
  </si>
  <si>
    <t>«Память»</t>
  </si>
  <si>
    <t>«Шахматы»</t>
  </si>
  <si>
    <t>Евтушенко В.Н.</t>
  </si>
  <si>
    <t>«Казачата»</t>
  </si>
  <si>
    <t>«Рукодельница»</t>
  </si>
  <si>
    <t xml:space="preserve">Итого: </t>
  </si>
  <si>
    <t>Вольнова О.Г.</t>
  </si>
  <si>
    <t>Панченко Т.М.</t>
  </si>
  <si>
    <t>«Кубанский сувенир»</t>
  </si>
  <si>
    <t>«История казачества»</t>
  </si>
  <si>
    <t>«Казачьи игры»</t>
  </si>
  <si>
    <t>«ОВП»</t>
  </si>
  <si>
    <t xml:space="preserve">Количество групп/часов по годам обучения
</t>
  </si>
  <si>
    <t>«Затейница»</t>
  </si>
  <si>
    <t>Борзова Е.И.</t>
  </si>
  <si>
    <t>Брага И.Н.</t>
  </si>
  <si>
    <t>«Юный оформитель»</t>
  </si>
  <si>
    <t>Говорова Т.Н.</t>
  </si>
  <si>
    <t>«Журналистика»</t>
  </si>
  <si>
    <t>Десятник А.А.</t>
  </si>
  <si>
    <t>«Инструкторы пешеходного туризма»</t>
  </si>
  <si>
    <t>Лысов А.В.</t>
  </si>
  <si>
    <t>Вишневская М.В.</t>
  </si>
  <si>
    <t>Бульчук С.А.</t>
  </si>
  <si>
    <t>«Компьютер в нашей жизни»</t>
  </si>
  <si>
    <t>Шумская Н.В.</t>
  </si>
  <si>
    <t>«Экология»</t>
  </si>
  <si>
    <t>Петренко Е.А.</t>
  </si>
  <si>
    <t>«Шашки»</t>
  </si>
  <si>
    <t>Кортунова Е.А.</t>
  </si>
  <si>
    <t>Вечера И.Ю.</t>
  </si>
  <si>
    <t>«ЮИД»</t>
  </si>
  <si>
    <t>Британ И.В.</t>
  </si>
  <si>
    <t>«Кубаночка»</t>
  </si>
  <si>
    <t>«Умелые руки»</t>
  </si>
  <si>
    <t>Чалая О.В.</t>
  </si>
  <si>
    <t xml:space="preserve">«Мастерицы» </t>
  </si>
  <si>
    <t>Чернобровкина Т.Б.</t>
  </si>
  <si>
    <t>«Бисеринка»</t>
  </si>
  <si>
    <t>«Подсолнушек»</t>
  </si>
  <si>
    <t>«Калинушка»</t>
  </si>
  <si>
    <t>«Холмчаночка»</t>
  </si>
  <si>
    <t>Капустянова К.А.</t>
  </si>
  <si>
    <t>Сергеев М.А.</t>
  </si>
  <si>
    <t>Костенко А.М.</t>
  </si>
  <si>
    <t>Стасенко Н.А.</t>
  </si>
  <si>
    <t>«Соломка»</t>
  </si>
  <si>
    <t>«Мастерицы»</t>
  </si>
  <si>
    <t>«Умелые ребята»</t>
  </si>
  <si>
    <t>Байдюк Ж.В.</t>
  </si>
  <si>
    <t>Новоселова С.В.</t>
  </si>
  <si>
    <t>Третьяков А.Н.</t>
  </si>
  <si>
    <t>Копченко С.В.</t>
  </si>
  <si>
    <t>Мошкина Л.Г.</t>
  </si>
  <si>
    <t>Ковалева А.Ю.</t>
  </si>
  <si>
    <t>«Кубанская мастерица»</t>
  </si>
  <si>
    <t>Духина А.И.</t>
  </si>
  <si>
    <t>«Кубань»</t>
  </si>
  <si>
    <t>Папина Н.С.</t>
  </si>
  <si>
    <t>«Синегорские казачата»</t>
  </si>
  <si>
    <t>Барабаш В.В.</t>
  </si>
  <si>
    <t>«Родничок»</t>
  </si>
  <si>
    <t>«Славные  казачата»</t>
  </si>
  <si>
    <t>«Синегорочка»</t>
  </si>
  <si>
    <t>Гурская В.А.</t>
  </si>
  <si>
    <t>Макаренко Е.И.</t>
  </si>
  <si>
    <t>Всего часов</t>
  </si>
  <si>
    <t>Пятибратова Л.В.</t>
  </si>
  <si>
    <t>«Солнцеворот»</t>
  </si>
  <si>
    <t>Буглак С.Р.</t>
  </si>
  <si>
    <t>«Казачья душа»</t>
  </si>
  <si>
    <t>Меркулова З.М.</t>
  </si>
  <si>
    <t>«Ритмика»</t>
  </si>
  <si>
    <t>«Юные корреспонденты»</t>
  </si>
  <si>
    <t>Губский Н.И.</t>
  </si>
  <si>
    <t>Дейнека В.С.</t>
  </si>
  <si>
    <t xml:space="preserve">Естественнонаучная направленность
</t>
  </si>
  <si>
    <t>Левицкий П.Н.</t>
  </si>
  <si>
    <t>«Юный предприниматель»</t>
  </si>
  <si>
    <t>Левицкая Н.М.</t>
  </si>
  <si>
    <t>«Юный плодоовощевод»</t>
  </si>
  <si>
    <t>Оникиенко Э.А.</t>
  </si>
  <si>
    <t xml:space="preserve">Захарова Л.Ю </t>
  </si>
  <si>
    <t>«Умельцы»</t>
  </si>
  <si>
    <t>Губский Е.Н.</t>
  </si>
  <si>
    <t>Весельская Г.Н.</t>
  </si>
  <si>
    <t>«Варнавинские казачата»</t>
  </si>
  <si>
    <t>Усенко Ф.В.</t>
  </si>
  <si>
    <t>Селиванов А.А.</t>
  </si>
  <si>
    <t>«Эдельвейс»</t>
  </si>
  <si>
    <t>«Наталья»</t>
  </si>
  <si>
    <t>Федина А.В.</t>
  </si>
  <si>
    <t>№ ОУ</t>
  </si>
  <si>
    <t>Название объединения</t>
  </si>
  <si>
    <t>Лакштанова И.В.</t>
  </si>
  <si>
    <t>«Риторика»</t>
  </si>
  <si>
    <t>Чернега Е.А.</t>
  </si>
  <si>
    <t>«Матрица»</t>
  </si>
  <si>
    <t>Навматуля Д.Н.</t>
  </si>
  <si>
    <t xml:space="preserve">«Мастерица» </t>
  </si>
  <si>
    <t>Фоменко Р.А.</t>
  </si>
  <si>
    <t>«Виктория»</t>
  </si>
  <si>
    <t>Мазюта М.А.</t>
  </si>
  <si>
    <t>ддт</t>
  </si>
  <si>
    <t xml:space="preserve"> Общее
кол-во гр.</t>
  </si>
  <si>
    <t>Общее кол-во групп</t>
  </si>
  <si>
    <t>ИТОГО по направленностям:</t>
  </si>
  <si>
    <t>ВСЕГО ПО ДДТ</t>
  </si>
  <si>
    <t>Наименование объединения</t>
  </si>
  <si>
    <t>ВС.по отд.каз:</t>
  </si>
  <si>
    <t xml:space="preserve"> Общ
кол-во гр</t>
  </si>
  <si>
    <t>"Синяя птица"</t>
  </si>
  <si>
    <t>г</t>
  </si>
  <si>
    <t>ч</t>
  </si>
  <si>
    <t>Отдел КиНТ: физкультурно-спортивная направленность</t>
  </si>
  <si>
    <t>"Холмчаночка"</t>
  </si>
  <si>
    <t xml:space="preserve">Всего по Абинскому поселению:                               </t>
  </si>
  <si>
    <t>программы</t>
  </si>
  <si>
    <t>"УЮТ"</t>
  </si>
  <si>
    <t>№ п/п</t>
  </si>
  <si>
    <t>Всего по Мингрельскому поселению</t>
  </si>
  <si>
    <t>Всего по Холмскому поселению</t>
  </si>
  <si>
    <t>Всего по Ахтырскому поселению:</t>
  </si>
  <si>
    <t>программа</t>
  </si>
  <si>
    <t>Всего по Федоровскому поселению:</t>
  </si>
  <si>
    <t xml:space="preserve"> Общее коли- чество групп</t>
  </si>
  <si>
    <t>Всего по Светлогорскому поселению:</t>
  </si>
  <si>
    <t>Всего по Ольгинскому поселению</t>
  </si>
  <si>
    <t xml:space="preserve"> Общее кол-тво групп</t>
  </si>
  <si>
    <t>«Компьютер для начинающих»</t>
  </si>
  <si>
    <t xml:space="preserve">Всего:                                                        </t>
  </si>
  <si>
    <t>"Варнавинские казачата"</t>
  </si>
  <si>
    <t>"Казачата"</t>
  </si>
  <si>
    <t>Димитриади О.Е.</t>
  </si>
  <si>
    <t>"Премьера"</t>
  </si>
  <si>
    <t>"Юный математик"</t>
  </si>
  <si>
    <t>"Казачата Кубани"</t>
  </si>
  <si>
    <t>"ДПТ"</t>
  </si>
  <si>
    <t>Слюсарь С.А.</t>
  </si>
  <si>
    <t>"Инструкторы пешеходного туризма"</t>
  </si>
  <si>
    <t>"История казачества"</t>
  </si>
  <si>
    <t>Косов А.И.</t>
  </si>
  <si>
    <t>Галькун Г.Н.</t>
  </si>
  <si>
    <t>Мельниченко А.С.</t>
  </si>
  <si>
    <t>"ТЮЗ"</t>
  </si>
  <si>
    <t>"Петелька за петелькой"</t>
  </si>
  <si>
    <t>"Поиск"</t>
  </si>
  <si>
    <t>"Радиолюбитель"</t>
  </si>
  <si>
    <t>Казакова И.В.</t>
  </si>
  <si>
    <t>"Школьная пресса"</t>
  </si>
  <si>
    <t>Итого</t>
  </si>
  <si>
    <t>ВСЕГО</t>
  </si>
  <si>
    <t xml:space="preserve">Всего </t>
  </si>
  <si>
    <t>Итого по казачеству: 15 казачьих классов</t>
  </si>
  <si>
    <t>Канцидал Т.Н.</t>
  </si>
  <si>
    <t>"Калинушка"</t>
  </si>
  <si>
    <t>"Песни Кубани"</t>
  </si>
  <si>
    <t>"Колибри"</t>
  </si>
  <si>
    <t>Кол-во учащихся по годам</t>
  </si>
  <si>
    <t>Всего уч-ся</t>
  </si>
  <si>
    <t>1 год</t>
  </si>
  <si>
    <t>2,3,4 год</t>
  </si>
  <si>
    <t>Направленность</t>
  </si>
  <si>
    <t>Художественная направленность</t>
  </si>
  <si>
    <t>Хвостикова Л.А.</t>
  </si>
  <si>
    <t>Панченко С.И.</t>
  </si>
  <si>
    <t>Техническая направленность</t>
  </si>
  <si>
    <t>Отдел КиНТ социально-педагогическая направленность</t>
  </si>
  <si>
    <t>«Краеведение»</t>
  </si>
  <si>
    <t xml:space="preserve">Техническая направленность
</t>
  </si>
  <si>
    <t>Отдел КиНТ Социально-педагогическая направленность</t>
  </si>
  <si>
    <t>Поливара И.В.</t>
  </si>
  <si>
    <t>Цымбалюк Я.Э.</t>
  </si>
  <si>
    <t>"Фотодело"</t>
  </si>
  <si>
    <t>Отдел КиНТ художественная направленность: ДПИ</t>
  </si>
  <si>
    <t>"Радуга"</t>
  </si>
  <si>
    <t>"РитМикс"</t>
  </si>
  <si>
    <t>Отдел КиНТ художественная направленность, вокал, хор</t>
  </si>
  <si>
    <t>"Мастерилка"</t>
  </si>
  <si>
    <t>"Игрушка"</t>
  </si>
  <si>
    <t xml:space="preserve">"Арлекин" </t>
  </si>
  <si>
    <t>"ЮИП (Юные исследователи природы)"</t>
  </si>
  <si>
    <t>Отдел КиНТ художественная направленность, хореография</t>
  </si>
  <si>
    <t>Отдел КиНТ: социально-педагогическая направленность</t>
  </si>
  <si>
    <t>"20-й кадр"</t>
  </si>
  <si>
    <t xml:space="preserve"> 01.09.2014 г.</t>
  </si>
  <si>
    <t>Отдел КиНТ художественная направленность: вокал,хор</t>
  </si>
  <si>
    <t>Гончарь А.В.</t>
  </si>
  <si>
    <t>Хмелевская Л.И.</t>
  </si>
  <si>
    <t>"Мелодия"</t>
  </si>
  <si>
    <t>Котова Э.Е.</t>
  </si>
  <si>
    <t>Итого по казачеству:           11 казачьих классов</t>
  </si>
  <si>
    <t>"Зеркало"</t>
  </si>
  <si>
    <t xml:space="preserve">№ </t>
  </si>
  <si>
    <t>«История и культура кубанского казачества»</t>
  </si>
  <si>
    <t>V год</t>
  </si>
  <si>
    <t>"ОВП"</t>
  </si>
  <si>
    <t>"Экспромт"</t>
  </si>
  <si>
    <t>"Предшкольная подготовка"</t>
  </si>
  <si>
    <t>«ДПТ»</t>
  </si>
  <si>
    <t>"Занимательная математика"</t>
  </si>
  <si>
    <t xml:space="preserve">"Этнография" </t>
  </si>
  <si>
    <t>Веденяпина Т.А.</t>
  </si>
  <si>
    <t>Трошина Н.А.</t>
  </si>
  <si>
    <t>Клочан С.Н.</t>
  </si>
  <si>
    <t>"Шахматы"</t>
  </si>
  <si>
    <t>«ДПТ  с вышивкой»</t>
  </si>
  <si>
    <t>Туценко С.В.</t>
  </si>
  <si>
    <t>"Веснушки"</t>
  </si>
  <si>
    <t>Изетова Л.Л.</t>
  </si>
  <si>
    <t>"Модный батик"</t>
  </si>
  <si>
    <t>"Арлекин"</t>
  </si>
  <si>
    <t>Матвиенко  Н.И.</t>
  </si>
  <si>
    <t>Сницар В.В.</t>
  </si>
  <si>
    <t>"Познай себя"</t>
  </si>
  <si>
    <t>"Путь к себе"</t>
  </si>
  <si>
    <t>VI год</t>
  </si>
  <si>
    <t>VII год</t>
  </si>
  <si>
    <t>Тимонина Т.А.</t>
  </si>
  <si>
    <t>Черненченко Т.А.</t>
  </si>
  <si>
    <t xml:space="preserve">Итого </t>
  </si>
  <si>
    <t xml:space="preserve">итого </t>
  </si>
  <si>
    <t>"Бумажные чудеса"</t>
  </si>
  <si>
    <t>"Бумажные чудеса</t>
  </si>
  <si>
    <t>Диденко Т.И.</t>
  </si>
  <si>
    <t>Познай себя</t>
  </si>
  <si>
    <t>Онищенко И.И.</t>
  </si>
  <si>
    <t>«Юные спасатели»</t>
  </si>
  <si>
    <t>Скиба  А.В.</t>
  </si>
  <si>
    <t>Рожкова Г.С.</t>
  </si>
  <si>
    <t>Супрунова Е.А.</t>
  </si>
  <si>
    <t>Гурьянова Т.А.</t>
  </si>
  <si>
    <t>Клименко Т.А.</t>
  </si>
  <si>
    <t>"Импровизация"</t>
  </si>
  <si>
    <t>Трошин В.П.</t>
  </si>
  <si>
    <t>Мартынова В.В.</t>
  </si>
  <si>
    <t>"Азбука общения"</t>
  </si>
  <si>
    <t>"Молодычка"</t>
  </si>
  <si>
    <t>Абрамова Л.А.</t>
  </si>
  <si>
    <t>Татаркина Г.В.</t>
  </si>
  <si>
    <t>Захарченко О.А.</t>
  </si>
  <si>
    <t>"Юные спасатели"</t>
  </si>
  <si>
    <t>"Цветовод-декоратор"</t>
  </si>
  <si>
    <t>Серомолот Ю.Е.</t>
  </si>
  <si>
    <t>Отдел КиНТ Физкультурно-спортивная направленность</t>
  </si>
  <si>
    <t>Всего  по поселению    1 казачий класс</t>
  </si>
  <si>
    <t xml:space="preserve">Сводная таблица </t>
  </si>
  <si>
    <t xml:space="preserve">«Рукодельница» </t>
  </si>
  <si>
    <t>«Информатика»</t>
  </si>
  <si>
    <t>углубленный</t>
  </si>
  <si>
    <t>Кривенко В.П.</t>
  </si>
  <si>
    <t>"Щелкунчик"</t>
  </si>
  <si>
    <t>Шляхов Е.В.</t>
  </si>
  <si>
    <t>Рожкова Е.О.</t>
  </si>
  <si>
    <t>"Историческое краеведение"</t>
  </si>
  <si>
    <t>"Активисты школьного музея"</t>
  </si>
  <si>
    <t>Рубан Т.П.</t>
  </si>
  <si>
    <t>Цымбаленко В.Е.</t>
  </si>
  <si>
    <t>"Викарт"</t>
  </si>
  <si>
    <t>Верлуп Д.В.</t>
  </si>
  <si>
    <t>Верлуп А.В.</t>
  </si>
  <si>
    <t>Феодориди Н.П.</t>
  </si>
  <si>
    <t>"Аккомпанирование на гитаре"</t>
  </si>
  <si>
    <t>Сидякина Н.Г.</t>
  </si>
  <si>
    <t>"Валеология и здоровый образ жизни"</t>
  </si>
  <si>
    <t>Лифатова А.А.</t>
  </si>
  <si>
    <t>Ващенко А.А.</t>
  </si>
  <si>
    <t>Смирнова С.А.</t>
  </si>
  <si>
    <t>Долгов С.В.</t>
  </si>
  <si>
    <t>Сивоволова Л.И.</t>
  </si>
  <si>
    <t>Цыганкова Е.Е.</t>
  </si>
  <si>
    <t>Колесников С.А.</t>
  </si>
  <si>
    <t>Физкультурно-спортивная  направленность</t>
  </si>
  <si>
    <t>Бойко В.А.</t>
  </si>
  <si>
    <t>Резванова А.В.</t>
  </si>
  <si>
    <t>Гущина О.А.</t>
  </si>
  <si>
    <t>Снадина Н.В.</t>
  </si>
  <si>
    <t>Горобец А.Н.</t>
  </si>
  <si>
    <t>"Основы журналистики"</t>
  </si>
  <si>
    <t>Осадчева Е.Г.</t>
  </si>
  <si>
    <t>"Проба пера"</t>
  </si>
  <si>
    <t>Гладкова О.В.</t>
  </si>
  <si>
    <t>Уланова Н.С.</t>
  </si>
  <si>
    <t>Гурова И.В.</t>
  </si>
  <si>
    <t>"Занимательное краеведение"</t>
  </si>
  <si>
    <t xml:space="preserve">"ДПТ" </t>
  </si>
  <si>
    <t>«ДПТ с вышивкой»</t>
  </si>
  <si>
    <t>"Криница"</t>
  </si>
  <si>
    <t>"ДПТ"  с вышивкой</t>
  </si>
  <si>
    <t>"Живая память"</t>
  </si>
  <si>
    <t>Быковская И.П.</t>
  </si>
  <si>
    <t>Теплова Е.А.</t>
  </si>
  <si>
    <t>"Поющие казачата"</t>
  </si>
  <si>
    <t>Дуванская В.В.</t>
  </si>
  <si>
    <t>итого:</t>
  </si>
  <si>
    <t>Отдел КиНТ художественная направленность ДПТ</t>
  </si>
  <si>
    <t>Отдел КиНТ художественная направленность хореоргафия</t>
  </si>
  <si>
    <t>Отдел КиНТ: художественная направленность  вокал</t>
  </si>
  <si>
    <t>Отдел КиНТ: художественная направленность ДПТ</t>
  </si>
  <si>
    <t>Отдел КиНТ художественная направленность: хореография</t>
  </si>
  <si>
    <t>Отдел КиНТ: художественная направленность вокал</t>
  </si>
  <si>
    <t xml:space="preserve">приложение 1 </t>
  </si>
  <si>
    <t xml:space="preserve">Утверждена </t>
  </si>
  <si>
    <t xml:space="preserve">решением педагогического совета </t>
  </si>
  <si>
    <t>Директор МБУ ДО "Дом детского творчества"</t>
  </si>
  <si>
    <t>______________  М.А.Решетова</t>
  </si>
  <si>
    <t>приложение 2</t>
  </si>
  <si>
    <t>приложение 3</t>
  </si>
  <si>
    <t>приложение 6</t>
  </si>
  <si>
    <t>"Рукодельница"</t>
  </si>
  <si>
    <t>приложение 8</t>
  </si>
  <si>
    <t>«Валеология и здоровый образ жизни»</t>
  </si>
  <si>
    <t>приложение 5</t>
  </si>
  <si>
    <t>приложение 4</t>
  </si>
  <si>
    <r>
      <rPr>
        <sz val="12"/>
        <rFont val="Times New Roman"/>
        <family val="1"/>
        <charset val="1"/>
      </rPr>
      <t>Итого</t>
    </r>
    <r>
      <rPr>
        <b/>
        <sz val="12"/>
        <rFont val="Times New Roman"/>
        <family val="1"/>
        <charset val="1"/>
      </rPr>
      <t>:</t>
    </r>
  </si>
  <si>
    <t>Отдел КиНТ художественная направленность хореография</t>
  </si>
  <si>
    <t>приложение 7</t>
  </si>
  <si>
    <t>«Колибри»</t>
  </si>
  <si>
    <t xml:space="preserve">Художественная направленность </t>
  </si>
  <si>
    <t xml:space="preserve"> Естественнонаучная направленность</t>
  </si>
  <si>
    <t>"Экология растений"</t>
  </si>
  <si>
    <t>Всего часов по работе с детьми инвалидами</t>
  </si>
  <si>
    <t>Всего по Мингрельскому сельскому поселению</t>
  </si>
  <si>
    <t xml:space="preserve">приложение </t>
  </si>
  <si>
    <r>
      <t xml:space="preserve"> </t>
    </r>
    <r>
      <rPr>
        <b/>
        <sz val="12"/>
        <rFont val="Times New Roman"/>
        <family val="1"/>
        <charset val="1"/>
      </rPr>
      <t xml:space="preserve">Мингрельское сельское  поселение </t>
    </r>
  </si>
  <si>
    <t>Всего по Холмскому сельскому поселению</t>
  </si>
  <si>
    <t>"Юный исследователь"</t>
  </si>
  <si>
    <t>"Декоративно-прикладное творчество"</t>
  </si>
  <si>
    <t>01 сентября 2017 года</t>
  </si>
  <si>
    <t xml:space="preserve">Таблица- сетка часов учебного плана МБУ ДО "Дом детского творчества" Абинское городское поселение   2017-2018 учебный год </t>
  </si>
  <si>
    <t>Климкина А.А.</t>
  </si>
  <si>
    <t xml:space="preserve">Таблица-сетка часов учебного плана МБУ ДО "Дом детского твочества" Федоровское сельское  поселение 2017-2018 учебный год
</t>
  </si>
  <si>
    <t xml:space="preserve">Ознакомительный уровень </t>
  </si>
  <si>
    <t>Базовый уровень    Количество групп/часов по годам обучения</t>
  </si>
  <si>
    <t>Iiгод</t>
  </si>
  <si>
    <t xml:space="preserve">I год </t>
  </si>
  <si>
    <t>Ознакомительный уровень</t>
  </si>
  <si>
    <t xml:space="preserve"> Базовый уровень   Количество часов по годам обучения</t>
  </si>
  <si>
    <t>Углубленный уровень</t>
  </si>
  <si>
    <t>II годд</t>
  </si>
  <si>
    <t xml:space="preserve"> Базовый уровень  Количество групп/часов по годам обучения
</t>
  </si>
  <si>
    <t xml:space="preserve">Таблица-сетка часов учебного плана МБУ ДО "Дом детского творчества" Ахтырское городское поселение            2017-2018 учебный год 
</t>
  </si>
  <si>
    <t xml:space="preserve">II год </t>
  </si>
  <si>
    <t>I  год</t>
  </si>
  <si>
    <t xml:space="preserve">Таблица- сетка часов учебного плана МБУ ДО "Дом детского творчества" Холмское сельское поселение 2017-2018 учебный год
</t>
  </si>
  <si>
    <t xml:space="preserve">Таблица -сетка часов  учебного плана МБУ ДО "Дом детского творчества" Мингрельское сельское  поселение 2017-2018 учебный год
</t>
  </si>
  <si>
    <t xml:space="preserve"> Базовый уровень Количество групп/часов по годам обучения
</t>
  </si>
  <si>
    <t xml:space="preserve">Таблица-сетка часов учебного плана МБУ ДО "Дом детского творчества" Светлогорское сельское  поселение 2017-2018 учебный год
</t>
  </si>
  <si>
    <t xml:space="preserve"> Общее кол-во групп</t>
  </si>
  <si>
    <t xml:space="preserve"> II год</t>
  </si>
  <si>
    <t xml:space="preserve">I  год </t>
  </si>
  <si>
    <t xml:space="preserve"> Базовый уровень  Количество групп/часов по годам обучения</t>
  </si>
  <si>
    <t xml:space="preserve">Таблица-сетка часов учебного плана МБУ ДО «Дом детского творчества»  Варнавинское сельское поселение  2017-2018 учебный год
</t>
  </si>
  <si>
    <t>II  год</t>
  </si>
  <si>
    <t xml:space="preserve">"Малышок" </t>
  </si>
  <si>
    <t>"Непоседы"</t>
  </si>
  <si>
    <t>"ДПТ  в вышивкой"</t>
  </si>
  <si>
    <t>"Казаки кубани"</t>
  </si>
  <si>
    <t>Горецкая Е.С.</t>
  </si>
  <si>
    <t>"Рукадельницы"</t>
  </si>
  <si>
    <t xml:space="preserve">Таблица-сетка часов учебного плана МБУ ДО "Дом детского творчества" Ольгинское сельское  поселение 2017-2018 учебный год
</t>
  </si>
  <si>
    <t>Ильиных Т.В.</t>
  </si>
  <si>
    <t>"Квилинг"</t>
  </si>
  <si>
    <t xml:space="preserve">"Кукольный театр" </t>
  </si>
  <si>
    <t xml:space="preserve">Кукольный театр </t>
  </si>
  <si>
    <t>Сарвартдинов Г.И.</t>
  </si>
  <si>
    <t>Котляр Т.М.</t>
  </si>
  <si>
    <t>"Умелые руки"</t>
  </si>
  <si>
    <t>Моисеева Р.Г.</t>
  </si>
  <si>
    <t>Отдел КиНТ: художественная напавленность хореография</t>
  </si>
  <si>
    <t>Кулиш И.В.</t>
  </si>
  <si>
    <t>Ковалева С.В.</t>
  </si>
  <si>
    <t>Губская Е.В.</t>
  </si>
  <si>
    <t>«История  и культура кубанского казачества»</t>
  </si>
  <si>
    <t>Бондарь А.Е.</t>
  </si>
  <si>
    <t>Мартиди И.И.</t>
  </si>
  <si>
    <t>Парфёнов Е.И.</t>
  </si>
  <si>
    <t>Прямикова С.А.</t>
  </si>
  <si>
    <t>Малоок Д.С.</t>
  </si>
  <si>
    <t>РитМикс</t>
  </si>
  <si>
    <t>учебного плана  МБУ ДО "Дом детского творчества" на 2017-2018 учебный год</t>
  </si>
  <si>
    <t>Сытник С.А.</t>
  </si>
  <si>
    <t>Златоуст З.З.</t>
  </si>
  <si>
    <t>Бабчук В.И.</t>
  </si>
  <si>
    <t>Пантелеева А.В.</t>
  </si>
  <si>
    <t>"Журналисты"</t>
  </si>
  <si>
    <t xml:space="preserve">ознакомительный </t>
  </si>
  <si>
    <t>Количество часов по годам обучения  базовый уровень</t>
  </si>
  <si>
    <t>«Хобби-курс»</t>
  </si>
  <si>
    <t>"Аккорд"</t>
  </si>
  <si>
    <t>"Школьный музей"</t>
  </si>
  <si>
    <t>Трофиммов С.А.</t>
  </si>
  <si>
    <t>Борисенко Н.А.</t>
  </si>
  <si>
    <t>"Звездочки"</t>
  </si>
  <si>
    <t>"Звезда Надежды"</t>
  </si>
  <si>
    <t>ТЭМ "Ладушки"</t>
  </si>
  <si>
    <t>"Брависсимо"</t>
  </si>
  <si>
    <t>"Спортивный туризм"</t>
  </si>
  <si>
    <t>Авдеева Л.Ю.</t>
  </si>
  <si>
    <t>"Юные туристы"</t>
  </si>
  <si>
    <t>"Исследователи природы (проектная деятельность)"</t>
  </si>
  <si>
    <t>"Юные корреспонденты"</t>
  </si>
  <si>
    <t>ТЭМ «Признание»</t>
  </si>
  <si>
    <t>Волик О.Е.</t>
  </si>
  <si>
    <t>"Мир вокруг нас"</t>
  </si>
  <si>
    <t>"Мир вальса"</t>
  </si>
  <si>
    <t>Дербасова Н.И.</t>
  </si>
  <si>
    <t>Зуева О.В.</t>
  </si>
  <si>
    <t>Антипец Е.П.</t>
  </si>
  <si>
    <t>Крусь Т.А.</t>
  </si>
  <si>
    <t>Скидан Ю.В.</t>
  </si>
  <si>
    <t>Абинское городское поселение</t>
  </si>
  <si>
    <t>Ворожцова Е.И.</t>
  </si>
  <si>
    <t xml:space="preserve">"История и современность кубанского казачества"  10-11 </t>
  </si>
  <si>
    <t>«История и современность кубанского казачества» 5-9</t>
  </si>
  <si>
    <t>«История и современность кубанского казачества» 5 - 9</t>
  </si>
  <si>
    <t>«История  и совремепнность кубанского казачества» 5-9</t>
  </si>
  <si>
    <t>«История  и совремепнность кубанского казачества» 10-11</t>
  </si>
  <si>
    <t>"История и современность кубанского казачества" 5-9</t>
  </si>
  <si>
    <t>"История и современность кубанского казачества"5-9</t>
  </si>
  <si>
    <t>"История  и современность кубанского казачества"5-9</t>
  </si>
  <si>
    <t>"История  и современность кубанского казачества" 10-11</t>
  </si>
  <si>
    <t>«История и современность кубанского казачества» 10-11</t>
  </si>
  <si>
    <t>Козырева С.П.</t>
  </si>
  <si>
    <t xml:space="preserve">«История и современность кубанского казачества» 5-9 </t>
  </si>
  <si>
    <t>Омельчак А.В.</t>
  </si>
  <si>
    <t>Фаддеева С.В.</t>
  </si>
  <si>
    <t>"История и современность кубанского казачества"  5-9</t>
  </si>
  <si>
    <t>Муравей И.И.</t>
  </si>
  <si>
    <t xml:space="preserve">"История и современность кубанского казачества" 5-9 </t>
  </si>
  <si>
    <t xml:space="preserve">«История и современность кубанского казачества» 10 - 11 </t>
  </si>
  <si>
    <t>"Традиционная культура"</t>
  </si>
  <si>
    <t>Цвентук Ю.И.</t>
  </si>
  <si>
    <t>Братцева А.С.</t>
  </si>
  <si>
    <t>"Звучащее слово"</t>
  </si>
  <si>
    <t>Слесарев В.И.</t>
  </si>
  <si>
    <t>Холмское сельское поселение</t>
  </si>
  <si>
    <t>Всего по Абинскому городскому поселению</t>
  </si>
  <si>
    <t>Овчаров И.Н.</t>
  </si>
  <si>
    <t>"Традиционная культура кубанского казачества"</t>
  </si>
  <si>
    <t>Жихарева Т.А.</t>
  </si>
  <si>
    <t>«Традиционная культура кубанского казачества»</t>
  </si>
  <si>
    <t>"Казачья воля"</t>
  </si>
  <si>
    <t xml:space="preserve">Белова Л.Н. </t>
  </si>
  <si>
    <t xml:space="preserve">"Премьера" базовый </t>
  </si>
  <si>
    <t>Дульдий Г.А.</t>
  </si>
  <si>
    <t>"Традиционная культура  кубанского казачества"</t>
  </si>
  <si>
    <t>"История и  культура  кубанского казачества"</t>
  </si>
  <si>
    <t xml:space="preserve">от 28 августа 2017 года протокол №1 </t>
  </si>
  <si>
    <t>ДДТ</t>
  </si>
  <si>
    <t>"Танцевальное искусство"</t>
  </si>
  <si>
    <t>«Бисеринки» 1</t>
  </si>
  <si>
    <t>«Бисеринки» 2</t>
  </si>
  <si>
    <t>«Бисеринки» 3</t>
  </si>
  <si>
    <t>«Декор»1</t>
  </si>
  <si>
    <t>«Декор» 3</t>
  </si>
  <si>
    <t>"Творческая  мастерская"</t>
  </si>
  <si>
    <t>Итого по казачеству:                       13 казачьих классов</t>
  </si>
  <si>
    <t>Итого по казачеству: 39 казачьих класса</t>
  </si>
  <si>
    <t>Итого по казачеству:                                 88 казачьих класса</t>
  </si>
  <si>
    <t>Итого по казачеству:                      19 казачьих классов</t>
  </si>
  <si>
    <t>Итого по казачеству:                       10 казачьих классов</t>
  </si>
  <si>
    <t>"Экология и здоровье человека"</t>
  </si>
  <si>
    <t>Таблица -сетка часов      учебного   плана      МБУ   ДО    "Дом детского творчества"    для  индивидуального   обучения  детей   с    ОВЗ   на  дому и  дистанционное   обучение   на   2017-2018 учебный год</t>
  </si>
  <si>
    <t>"Волшебный стежок"</t>
  </si>
  <si>
    <t>"Юныйтурист"</t>
  </si>
  <si>
    <t>"Эндемик Кавказа"</t>
  </si>
  <si>
    <t>Петров Н.В.</t>
  </si>
  <si>
    <t>"Мастерская Колибри"</t>
  </si>
  <si>
    <t>"Каблучок"</t>
  </si>
  <si>
    <t>Трофимов С.А.</t>
  </si>
  <si>
    <t>"Юней спасатели"</t>
  </si>
  <si>
    <t>Дамницкий А.Г.</t>
  </si>
  <si>
    <t>«Арлекино» Театральная игра</t>
  </si>
  <si>
    <t>«Арлекино» Сцена</t>
  </si>
  <si>
    <t>"Карусель"</t>
  </si>
  <si>
    <t>"Предшкольная подготовка" по 8 модулям</t>
  </si>
  <si>
    <t>"Дебют"</t>
  </si>
  <si>
    <t>«Декор» 2</t>
  </si>
  <si>
    <t>"Бисеринки" 1</t>
  </si>
  <si>
    <t>"Знатоки краеведы"</t>
  </si>
  <si>
    <t>"Юный исследователь музеевед"</t>
  </si>
  <si>
    <t>«Юный археолог-исследователь»</t>
  </si>
  <si>
    <t>"Юный исследователь -археолог"</t>
  </si>
  <si>
    <t>"Фантазия"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</si>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</sst>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;[Red]0"/>
  </numFmts>
  <fonts count="59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9"/>
      <name val="Times New Roman"/>
      <family val="1"/>
      <charset val="1"/>
    </font>
    <font>
      <sz val="10"/>
      <name val="Arial Cyr"/>
      <family val="2"/>
      <charset val="204"/>
    </font>
    <font>
      <b/>
      <sz val="10"/>
      <name val="Times New Roman"/>
      <family val="1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Arial Cyr"/>
      <family val="2"/>
      <charset val="204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color rgb="FF00B050"/>
      <name val="Times New Roman"/>
      <family val="1"/>
      <charset val="204"/>
    </font>
    <font>
      <sz val="10"/>
      <color rgb="FF00B050"/>
      <name val="Arial Cyr"/>
      <family val="2"/>
      <charset val="204"/>
    </font>
    <font>
      <sz val="12"/>
      <color rgb="FF00B050"/>
      <name val="Times New Roman"/>
      <family val="1"/>
      <charset val="1"/>
    </font>
    <font>
      <sz val="10"/>
      <color rgb="FF00B050"/>
      <name val="Times New Roman"/>
      <family val="1"/>
      <charset val="1"/>
    </font>
    <font>
      <sz val="11"/>
      <color rgb="FF00B050"/>
      <name val="Times New Roman"/>
      <family val="1"/>
      <charset val="1"/>
    </font>
    <font>
      <b/>
      <sz val="10"/>
      <color rgb="FF00B050"/>
      <name val="Times New Roman"/>
      <family val="1"/>
      <charset val="1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1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name val="Arial Cyr"/>
      <family val="2"/>
      <charset val="204"/>
    </font>
    <font>
      <b/>
      <sz val="12"/>
      <color indexed="1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30">
    <xf numFmtId="0" fontId="0" fillId="0" borderId="0" xfId="0"/>
    <xf numFmtId="0" fontId="24" fillId="0" borderId="0" xfId="0" applyFont="1"/>
    <xf numFmtId="0" fontId="26" fillId="0" borderId="0" xfId="0" applyFont="1"/>
    <xf numFmtId="1" fontId="24" fillId="0" borderId="0" xfId="0" applyNumberFormat="1" applyFont="1"/>
    <xf numFmtId="0" fontId="24" fillId="0" borderId="0" xfId="0" applyFont="1" applyFill="1"/>
    <xf numFmtId="0" fontId="24" fillId="24" borderId="0" xfId="0" applyFont="1" applyFill="1"/>
    <xf numFmtId="0" fontId="28" fillId="0" borderId="0" xfId="0" applyFont="1" applyAlignment="1">
      <alignment horizontal="center" vertical="justify"/>
    </xf>
    <xf numFmtId="0" fontId="28" fillId="0" borderId="11" xfId="0" applyFont="1" applyBorder="1" applyAlignment="1">
      <alignment horizontal="center" vertical="justify"/>
    </xf>
    <xf numFmtId="0" fontId="28" fillId="0" borderId="10" xfId="0" applyFont="1" applyBorder="1" applyAlignment="1">
      <alignment horizontal="center" vertical="justify"/>
    </xf>
    <xf numFmtId="0" fontId="18" fillId="0" borderId="12" xfId="0" applyFont="1" applyBorder="1" applyAlignment="1">
      <alignment horizontal="center" vertical="justify" wrapText="1"/>
    </xf>
    <xf numFmtId="0" fontId="29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justify" wrapText="1"/>
    </xf>
    <xf numFmtId="0" fontId="18" fillId="24" borderId="13" xfId="0" applyFont="1" applyFill="1" applyBorder="1" applyAlignment="1">
      <alignment horizontal="center" vertical="justify" wrapText="1"/>
    </xf>
    <xf numFmtId="0" fontId="18" fillId="0" borderId="10" xfId="0" applyFont="1" applyFill="1" applyBorder="1" applyAlignment="1">
      <alignment horizontal="center" vertical="justify" wrapText="1"/>
    </xf>
    <xf numFmtId="0" fontId="26" fillId="0" borderId="0" xfId="0" applyFont="1" applyFill="1"/>
    <xf numFmtId="1" fontId="30" fillId="0" borderId="14" xfId="0" applyNumberFormat="1" applyFont="1" applyFill="1" applyBorder="1" applyAlignment="1">
      <alignment horizontal="center" vertical="justify" wrapText="1"/>
    </xf>
    <xf numFmtId="1" fontId="31" fillId="0" borderId="15" xfId="0" applyNumberFormat="1" applyFont="1" applyFill="1" applyBorder="1" applyAlignment="1">
      <alignment horizontal="center" vertical="justify" wrapText="1"/>
    </xf>
    <xf numFmtId="1" fontId="31" fillId="0" borderId="17" xfId="0" applyNumberFormat="1" applyFont="1" applyFill="1" applyBorder="1" applyAlignment="1">
      <alignment horizontal="center" vertical="justify" wrapText="1"/>
    </xf>
    <xf numFmtId="1" fontId="28" fillId="0" borderId="18" xfId="0" applyNumberFormat="1" applyFont="1" applyFill="1" applyBorder="1" applyAlignment="1">
      <alignment horizontal="center" vertical="justify"/>
    </xf>
    <xf numFmtId="1" fontId="30" fillId="0" borderId="19" xfId="0" applyNumberFormat="1" applyFont="1" applyFill="1" applyBorder="1" applyAlignment="1">
      <alignment horizontal="center" vertical="justify" wrapText="1"/>
    </xf>
    <xf numFmtId="1" fontId="30" fillId="0" borderId="20" xfId="0" applyNumberFormat="1" applyFont="1" applyFill="1" applyBorder="1" applyAlignment="1">
      <alignment horizontal="center" vertical="justify" wrapText="1"/>
    </xf>
    <xf numFmtId="1" fontId="18" fillId="26" borderId="13" xfId="0" applyNumberFormat="1" applyFont="1" applyFill="1" applyBorder="1" applyAlignment="1">
      <alignment horizontal="center" vertical="justify" wrapText="1"/>
    </xf>
    <xf numFmtId="1" fontId="18" fillId="0" borderId="13" xfId="0" applyNumberFormat="1" applyFont="1" applyBorder="1" applyAlignment="1">
      <alignment horizontal="center" vertical="justify" wrapText="1"/>
    </xf>
    <xf numFmtId="1" fontId="18" fillId="24" borderId="13" xfId="0" applyNumberFormat="1" applyFont="1" applyFill="1" applyBorder="1" applyAlignment="1">
      <alignment horizontal="center" vertical="justify" wrapText="1"/>
    </xf>
    <xf numFmtId="1" fontId="18" fillId="0" borderId="13" xfId="0" applyNumberFormat="1" applyFont="1" applyFill="1" applyBorder="1" applyAlignment="1">
      <alignment horizontal="center" vertical="justify" wrapText="1"/>
    </xf>
    <xf numFmtId="0" fontId="28" fillId="24" borderId="17" xfId="0" applyFont="1" applyFill="1" applyBorder="1" applyAlignment="1">
      <alignment horizontal="center" vertical="justify"/>
    </xf>
    <xf numFmtId="0" fontId="28" fillId="0" borderId="13" xfId="0" applyFont="1" applyBorder="1" applyAlignment="1">
      <alignment horizontal="center" vertical="justify"/>
    </xf>
    <xf numFmtId="0" fontId="28" fillId="24" borderId="13" xfId="0" applyFont="1" applyFill="1" applyBorder="1" applyAlignment="1">
      <alignment horizontal="center" vertical="justify"/>
    </xf>
    <xf numFmtId="0" fontId="18" fillId="27" borderId="13" xfId="0" applyFont="1" applyFill="1" applyBorder="1" applyAlignment="1">
      <alignment horizontal="center" vertical="justify" wrapText="1"/>
    </xf>
    <xf numFmtId="0" fontId="18" fillId="0" borderId="13" xfId="0" applyFont="1" applyFill="1" applyBorder="1" applyAlignment="1">
      <alignment horizontal="center" vertical="justify" wrapText="1"/>
    </xf>
    <xf numFmtId="0" fontId="24" fillId="27" borderId="13" xfId="0" applyFont="1" applyFill="1" applyBorder="1"/>
    <xf numFmtId="0" fontId="24" fillId="0" borderId="13" xfId="0" applyFont="1" applyBorder="1"/>
    <xf numFmtId="0" fontId="19" fillId="29" borderId="0" xfId="0" applyFont="1" applyFill="1" applyAlignment="1">
      <alignment vertical="top" wrapText="1"/>
    </xf>
    <xf numFmtId="0" fontId="19" fillId="29" borderId="0" xfId="0" applyFont="1" applyFill="1" applyAlignment="1">
      <alignment wrapText="1"/>
    </xf>
    <xf numFmtId="0" fontId="25" fillId="29" borderId="13" xfId="0" applyFont="1" applyFill="1" applyBorder="1" applyAlignment="1">
      <alignment horizontal="center" wrapText="1"/>
    </xf>
    <xf numFmtId="0" fontId="25" fillId="30" borderId="13" xfId="0" applyFont="1" applyFill="1" applyBorder="1" applyAlignment="1">
      <alignment horizontal="center" wrapText="1"/>
    </xf>
    <xf numFmtId="0" fontId="21" fillId="29" borderId="13" xfId="0" applyFont="1" applyFill="1" applyBorder="1" applyAlignment="1">
      <alignment wrapText="1"/>
    </xf>
    <xf numFmtId="0" fontId="19" fillId="30" borderId="13" xfId="0" applyFont="1" applyFill="1" applyBorder="1" applyAlignment="1">
      <alignment wrapText="1"/>
    </xf>
    <xf numFmtId="0" fontId="0" fillId="29" borderId="0" xfId="0" applyFill="1"/>
    <xf numFmtId="0" fontId="2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justify" wrapText="1"/>
    </xf>
    <xf numFmtId="0" fontId="30" fillId="0" borderId="12" xfId="0" applyFont="1" applyFill="1" applyBorder="1" applyAlignment="1">
      <alignment horizontal="left" vertical="justify" wrapText="1"/>
    </xf>
    <xf numFmtId="0" fontId="18" fillId="0" borderId="27" xfId="0" applyFont="1" applyBorder="1" applyAlignment="1">
      <alignment horizontal="left" vertical="justify" wrapText="1"/>
    </xf>
    <xf numFmtId="0" fontId="18" fillId="0" borderId="22" xfId="0" applyFont="1" applyBorder="1" applyAlignment="1">
      <alignment horizontal="left" vertical="justify" wrapText="1"/>
    </xf>
    <xf numFmtId="0" fontId="18" fillId="0" borderId="26" xfId="0" applyFont="1" applyBorder="1" applyAlignment="1">
      <alignment horizontal="left" vertical="justify" wrapText="1"/>
    </xf>
    <xf numFmtId="0" fontId="24" fillId="0" borderId="0" xfId="0" applyFont="1" applyAlignment="1">
      <alignment horizontal="left"/>
    </xf>
    <xf numFmtId="0" fontId="19" fillId="0" borderId="13" xfId="0" applyFont="1" applyFill="1" applyBorder="1" applyAlignment="1">
      <alignment horizontal="center" wrapText="1"/>
    </xf>
    <xf numFmtId="1" fontId="18" fillId="31" borderId="13" xfId="0" applyNumberFormat="1" applyFont="1" applyFill="1" applyBorder="1" applyAlignment="1">
      <alignment horizontal="center" vertical="justify" wrapText="1"/>
    </xf>
    <xf numFmtId="0" fontId="18" fillId="31" borderId="13" xfId="0" applyFont="1" applyFill="1" applyBorder="1" applyAlignment="1">
      <alignment horizontal="center" vertical="justify" wrapText="1"/>
    </xf>
    <xf numFmtId="0" fontId="36" fillId="29" borderId="0" xfId="0" applyFont="1" applyFill="1" applyAlignment="1">
      <alignment vertical="top" wrapText="1"/>
    </xf>
    <xf numFmtId="0" fontId="37" fillId="29" borderId="0" xfId="0" applyFont="1" applyFill="1" applyAlignment="1">
      <alignment vertical="top" wrapText="1"/>
    </xf>
    <xf numFmtId="0" fontId="36" fillId="30" borderId="0" xfId="0" applyFont="1" applyFill="1" applyAlignment="1">
      <alignment vertical="top" wrapText="1"/>
    </xf>
    <xf numFmtId="0" fontId="36" fillId="32" borderId="0" xfId="0" applyFont="1" applyFill="1" applyAlignment="1">
      <alignment vertical="top" wrapText="1"/>
    </xf>
    <xf numFmtId="0" fontId="21" fillId="29" borderId="0" xfId="0" applyFont="1" applyFill="1" applyAlignment="1">
      <alignment vertical="top" wrapText="1"/>
    </xf>
    <xf numFmtId="0" fontId="25" fillId="30" borderId="13" xfId="0" applyFont="1" applyFill="1" applyBorder="1" applyAlignment="1">
      <alignment horizontal="center" vertical="top" wrapText="1"/>
    </xf>
    <xf numFmtId="0" fontId="25" fillId="29" borderId="0" xfId="0" applyFont="1" applyFill="1" applyAlignment="1">
      <alignment vertical="top" wrapText="1"/>
    </xf>
    <xf numFmtId="0" fontId="21" fillId="30" borderId="0" xfId="0" applyFont="1" applyFill="1" applyAlignment="1">
      <alignment vertical="top" wrapText="1"/>
    </xf>
    <xf numFmtId="0" fontId="21" fillId="32" borderId="0" xfId="0" applyFont="1" applyFill="1" applyAlignment="1">
      <alignment vertical="top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8" fillId="0" borderId="0" xfId="0" applyFont="1" applyAlignment="1">
      <alignment vertical="center"/>
    </xf>
    <xf numFmtId="0" fontId="36" fillId="30" borderId="13" xfId="0" applyFont="1" applyFill="1" applyBorder="1" applyAlignment="1">
      <alignment horizontal="center" vertical="top" wrapText="1"/>
    </xf>
    <xf numFmtId="0" fontId="36" fillId="29" borderId="0" xfId="0" applyFont="1" applyFill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1" fontId="18" fillId="28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justify" wrapText="1"/>
    </xf>
    <xf numFmtId="0" fontId="28" fillId="24" borderId="0" xfId="0" applyFont="1" applyFill="1" applyBorder="1" applyAlignment="1">
      <alignment horizontal="center" vertical="justify"/>
    </xf>
    <xf numFmtId="0" fontId="22" fillId="29" borderId="0" xfId="0" applyNumberFormat="1" applyFont="1" applyFill="1" applyAlignment="1">
      <alignment vertical="center"/>
    </xf>
    <xf numFmtId="0" fontId="35" fillId="29" borderId="13" xfId="0" applyNumberFormat="1" applyFont="1" applyFill="1" applyBorder="1" applyAlignment="1">
      <alignment horizontal="center" vertical="center"/>
    </xf>
    <xf numFmtId="0" fontId="35" fillId="30" borderId="13" xfId="0" applyNumberFormat="1" applyFont="1" applyFill="1" applyBorder="1" applyAlignment="1">
      <alignment horizontal="center" vertical="center"/>
    </xf>
    <xf numFmtId="0" fontId="0" fillId="29" borderId="0" xfId="0" applyFont="1" applyFill="1" applyAlignment="1">
      <alignment vertical="center"/>
    </xf>
    <xf numFmtId="0" fontId="21" fillId="29" borderId="13" xfId="0" applyFont="1" applyFill="1" applyBorder="1" applyAlignment="1">
      <alignment vertical="center"/>
    </xf>
    <xf numFmtId="0" fontId="25" fillId="29" borderId="13" xfId="0" applyFont="1" applyFill="1" applyBorder="1" applyAlignment="1">
      <alignment horizontal="center" vertical="center"/>
    </xf>
    <xf numFmtId="0" fontId="25" fillId="30" borderId="13" xfId="0" applyFont="1" applyFill="1" applyBorder="1" applyAlignment="1">
      <alignment horizontal="center" vertical="center"/>
    </xf>
    <xf numFmtId="1" fontId="0" fillId="29" borderId="0" xfId="0" applyNumberFormat="1" applyFont="1" applyFill="1" applyAlignment="1">
      <alignment vertical="center"/>
    </xf>
    <xf numFmtId="1" fontId="0" fillId="30" borderId="0" xfId="0" applyNumberFormat="1" applyFont="1" applyFill="1" applyAlignment="1">
      <alignment vertical="center"/>
    </xf>
    <xf numFmtId="0" fontId="21" fillId="29" borderId="0" xfId="0" applyFont="1" applyFill="1" applyAlignment="1">
      <alignment horizontal="left" vertical="top"/>
    </xf>
    <xf numFmtId="0" fontId="25" fillId="29" borderId="13" xfId="0" applyFont="1" applyFill="1" applyBorder="1" applyAlignment="1">
      <alignment horizontal="center" vertical="top"/>
    </xf>
    <xf numFmtId="0" fontId="25" fillId="30" borderId="13" xfId="0" applyFont="1" applyFill="1" applyBorder="1" applyAlignment="1">
      <alignment horizontal="center" vertical="top"/>
    </xf>
    <xf numFmtId="0" fontId="21" fillId="29" borderId="0" xfId="0" applyFont="1" applyFill="1" applyAlignment="1">
      <alignment horizontal="left" vertical="top" wrapText="1"/>
    </xf>
    <xf numFmtId="0" fontId="21" fillId="29" borderId="0" xfId="0" applyFont="1" applyFill="1" applyAlignment="1">
      <alignment horizontal="center" vertical="top" wrapText="1"/>
    </xf>
    <xf numFmtId="0" fontId="21" fillId="29" borderId="0" xfId="0" applyFont="1" applyFill="1" applyAlignment="1">
      <alignment horizontal="center" vertical="top"/>
    </xf>
    <xf numFmtId="0" fontId="19" fillId="33" borderId="13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vertical="justify" wrapText="1"/>
    </xf>
    <xf numFmtId="0" fontId="18" fillId="0" borderId="33" xfId="0" applyFont="1" applyFill="1" applyBorder="1" applyAlignment="1">
      <alignment horizontal="center" vertical="justify" wrapText="1"/>
    </xf>
    <xf numFmtId="0" fontId="30" fillId="0" borderId="33" xfId="0" applyFont="1" applyFill="1" applyBorder="1" applyAlignment="1">
      <alignment horizontal="left" vertical="justify" wrapText="1"/>
    </xf>
    <xf numFmtId="1" fontId="30" fillId="0" borderId="0" xfId="0" applyNumberFormat="1" applyFont="1" applyFill="1" applyBorder="1" applyAlignment="1">
      <alignment horizontal="center" vertical="justify" wrapText="1"/>
    </xf>
    <xf numFmtId="1" fontId="30" fillId="0" borderId="34" xfId="0" applyNumberFormat="1" applyFont="1" applyFill="1" applyBorder="1" applyAlignment="1">
      <alignment horizontal="center" vertical="justify" wrapText="1"/>
    </xf>
    <xf numFmtId="0" fontId="40" fillId="0" borderId="0" xfId="0" applyFont="1"/>
    <xf numFmtId="1" fontId="41" fillId="0" borderId="13" xfId="0" applyNumberFormat="1" applyFont="1" applyBorder="1" applyAlignment="1">
      <alignment vertical="justify" wrapText="1"/>
    </xf>
    <xf numFmtId="1" fontId="41" fillId="0" borderId="13" xfId="0" applyNumberFormat="1" applyFont="1" applyBorder="1"/>
    <xf numFmtId="0" fontId="41" fillId="0" borderId="13" xfId="0" applyFont="1" applyBorder="1" applyAlignment="1"/>
    <xf numFmtId="0" fontId="41" fillId="0" borderId="22" xfId="0" applyFont="1" applyBorder="1" applyAlignment="1"/>
    <xf numFmtId="0" fontId="40" fillId="0" borderId="13" xfId="0" applyFont="1" applyBorder="1"/>
    <xf numFmtId="1" fontId="40" fillId="0" borderId="13" xfId="0" applyNumberFormat="1" applyFont="1" applyBorder="1"/>
    <xf numFmtId="1" fontId="28" fillId="0" borderId="13" xfId="0" applyNumberFormat="1" applyFont="1" applyBorder="1" applyAlignment="1">
      <alignment horizontal="center" vertical="justify"/>
    </xf>
    <xf numFmtId="1" fontId="28" fillId="24" borderId="13" xfId="0" applyNumberFormat="1" applyFont="1" applyFill="1" applyBorder="1" applyAlignment="1">
      <alignment horizontal="center" vertical="justify"/>
    </xf>
    <xf numFmtId="0" fontId="45" fillId="29" borderId="0" xfId="0" applyFont="1" applyFill="1" applyAlignment="1">
      <alignment wrapText="1"/>
    </xf>
    <xf numFmtId="0" fontId="47" fillId="29" borderId="0" xfId="0" applyFont="1" applyFill="1" applyAlignment="1">
      <alignment vertical="top" wrapText="1"/>
    </xf>
    <xf numFmtId="0" fontId="46" fillId="29" borderId="0" xfId="0" applyFont="1" applyFill="1" applyAlignment="1">
      <alignment vertical="top" wrapText="1"/>
    </xf>
    <xf numFmtId="0" fontId="43" fillId="29" borderId="0" xfId="0" applyNumberFormat="1" applyFont="1" applyFill="1" applyAlignment="1">
      <alignment vertical="center"/>
    </xf>
    <xf numFmtId="0" fontId="25" fillId="29" borderId="13" xfId="0" applyFont="1" applyFill="1" applyBorder="1" applyAlignment="1">
      <alignment horizontal="center" vertical="top" wrapText="1"/>
    </xf>
    <xf numFmtId="0" fontId="36" fillId="29" borderId="13" xfId="0" applyFont="1" applyFill="1" applyBorder="1" applyAlignment="1">
      <alignment horizontal="center" vertical="top" wrapText="1"/>
    </xf>
    <xf numFmtId="0" fontId="19" fillId="29" borderId="13" xfId="0" applyFont="1" applyFill="1" applyBorder="1" applyAlignment="1">
      <alignment wrapText="1"/>
    </xf>
    <xf numFmtId="1" fontId="20" fillId="0" borderId="13" xfId="0" applyNumberFormat="1" applyFont="1" applyFill="1" applyBorder="1" applyAlignment="1"/>
    <xf numFmtId="1" fontId="20" fillId="0" borderId="13" xfId="0" applyNumberFormat="1" applyFont="1" applyFill="1" applyBorder="1" applyAlignment="1">
      <alignment wrapText="1"/>
    </xf>
    <xf numFmtId="0" fontId="18" fillId="0" borderId="10" xfId="0" applyFont="1" applyBorder="1" applyAlignment="1">
      <alignment horizontal="center" vertical="justify" wrapText="1"/>
    </xf>
    <xf numFmtId="0" fontId="29" fillId="25" borderId="19" xfId="0" applyFont="1" applyFill="1" applyBorder="1" applyAlignment="1">
      <alignment horizontal="center" vertical="center"/>
    </xf>
    <xf numFmtId="1" fontId="18" fillId="34" borderId="13" xfId="0" applyNumberFormat="1" applyFont="1" applyFill="1" applyBorder="1" applyAlignment="1">
      <alignment horizontal="center" vertical="justify" wrapText="1"/>
    </xf>
    <xf numFmtId="0" fontId="18" fillId="34" borderId="13" xfId="0" applyFont="1" applyFill="1" applyBorder="1" applyAlignment="1">
      <alignment horizontal="center" vertical="justify" wrapText="1"/>
    </xf>
    <xf numFmtId="1" fontId="34" fillId="0" borderId="13" xfId="0" applyNumberFormat="1" applyFont="1" applyFill="1" applyBorder="1" applyAlignment="1"/>
    <xf numFmtId="1" fontId="24" fillId="0" borderId="0" xfId="0" applyNumberFormat="1" applyFont="1" applyFill="1"/>
    <xf numFmtId="1" fontId="18" fillId="29" borderId="13" xfId="0" applyNumberFormat="1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51" fillId="30" borderId="13" xfId="0" applyFont="1" applyFill="1" applyBorder="1" applyAlignment="1">
      <alignment horizontal="center" wrapText="1"/>
    </xf>
    <xf numFmtId="0" fontId="50" fillId="29" borderId="0" xfId="0" applyFont="1" applyFill="1"/>
    <xf numFmtId="0" fontId="19" fillId="29" borderId="24" xfId="0" applyFont="1" applyFill="1" applyBorder="1" applyAlignment="1">
      <alignment vertical="top" wrapText="1"/>
    </xf>
    <xf numFmtId="0" fontId="19" fillId="29" borderId="0" xfId="0" applyFont="1" applyFill="1" applyBorder="1" applyAlignment="1">
      <alignment vertical="top" wrapText="1"/>
    </xf>
    <xf numFmtId="0" fontId="33" fillId="0" borderId="0" xfId="0" applyFont="1" applyAlignment="1">
      <alignment horizontal="center" vertical="center"/>
    </xf>
    <xf numFmtId="0" fontId="19" fillId="0" borderId="13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6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36" fillId="0" borderId="0" xfId="0" applyFont="1" applyFill="1" applyAlignment="1">
      <alignment vertical="top" wrapText="1"/>
    </xf>
    <xf numFmtId="0" fontId="45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19" fillId="0" borderId="13" xfId="0" applyFont="1" applyFill="1" applyBorder="1" applyAlignment="1">
      <alignment horizontal="left" wrapText="1"/>
    </xf>
    <xf numFmtId="1" fontId="19" fillId="0" borderId="13" xfId="0" applyNumberFormat="1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left" vertical="top" wrapText="1"/>
    </xf>
    <xf numFmtId="1" fontId="20" fillId="0" borderId="13" xfId="0" applyNumberFormat="1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right" vertical="center"/>
    </xf>
    <xf numFmtId="0" fontId="0" fillId="0" borderId="0" xfId="0" applyFill="1"/>
    <xf numFmtId="0" fontId="44" fillId="0" borderId="0" xfId="0" applyFont="1" applyFill="1"/>
    <xf numFmtId="0" fontId="43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5" fillId="0" borderId="0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24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wrapText="1"/>
    </xf>
    <xf numFmtId="1" fontId="34" fillId="0" borderId="13" xfId="0" applyNumberFormat="1" applyFont="1" applyFill="1" applyBorder="1" applyAlignment="1">
      <alignment vertical="top"/>
    </xf>
    <xf numFmtId="0" fontId="34" fillId="0" borderId="13" xfId="0" applyFont="1" applyFill="1" applyBorder="1" applyAlignment="1"/>
    <xf numFmtId="0" fontId="34" fillId="0" borderId="13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1" fontId="30" fillId="31" borderId="14" xfId="0" applyNumberFormat="1" applyFont="1" applyFill="1" applyBorder="1" applyAlignment="1">
      <alignment horizontal="center" vertical="justify" wrapText="1"/>
    </xf>
    <xf numFmtId="0" fontId="34" fillId="29" borderId="13" xfId="0" applyFont="1" applyFill="1" applyBorder="1" applyAlignment="1">
      <alignment horizontal="center" vertical="center" wrapText="1"/>
    </xf>
    <xf numFmtId="0" fontId="34" fillId="30" borderId="13" xfId="0" applyFont="1" applyFill="1" applyBorder="1" applyAlignment="1">
      <alignment horizontal="center" vertical="center" wrapText="1"/>
    </xf>
    <xf numFmtId="0" fontId="34" fillId="32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29" borderId="0" xfId="0" applyFont="1" applyFill="1" applyAlignment="1">
      <alignment vertical="center"/>
    </xf>
    <xf numFmtId="1" fontId="49" fillId="30" borderId="0" xfId="0" applyNumberFormat="1" applyFont="1" applyFill="1" applyAlignment="1">
      <alignment horizontal="left" vertical="center"/>
    </xf>
    <xf numFmtId="1" fontId="49" fillId="30" borderId="0" xfId="0" applyNumberFormat="1" applyFont="1" applyFill="1" applyAlignment="1">
      <alignment horizontal="right" vertical="center"/>
    </xf>
    <xf numFmtId="0" fontId="20" fillId="29" borderId="13" xfId="0" applyFont="1" applyFill="1" applyBorder="1" applyAlignment="1">
      <alignment vertical="top" wrapText="1"/>
    </xf>
    <xf numFmtId="0" fontId="20" fillId="30" borderId="13" xfId="0" applyFont="1" applyFill="1" applyBorder="1" applyAlignment="1">
      <alignment vertical="top" wrapText="1"/>
    </xf>
    <xf numFmtId="0" fontId="20" fillId="32" borderId="13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1" fontId="20" fillId="0" borderId="13" xfId="0" applyNumberFormat="1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right" vertical="top" wrapText="1"/>
    </xf>
    <xf numFmtId="1" fontId="19" fillId="0" borderId="13" xfId="0" applyNumberFormat="1" applyFont="1" applyFill="1" applyBorder="1" applyAlignment="1">
      <alignment horizontal="right" vertical="top" wrapText="1"/>
    </xf>
    <xf numFmtId="0" fontId="19" fillId="0" borderId="29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vertical="top" wrapText="1"/>
    </xf>
    <xf numFmtId="1" fontId="49" fillId="30" borderId="0" xfId="0" applyNumberFormat="1" applyFont="1" applyFill="1" applyAlignment="1">
      <alignment vertical="center"/>
    </xf>
    <xf numFmtId="0" fontId="34" fillId="29" borderId="13" xfId="0" applyFont="1" applyFill="1" applyBorder="1" applyAlignment="1">
      <alignment horizontal="right" textRotation="90" wrapText="1"/>
    </xf>
    <xf numFmtId="0" fontId="34" fillId="29" borderId="13" xfId="0" applyFont="1" applyFill="1" applyBorder="1" applyAlignment="1">
      <alignment horizontal="right" wrapText="1"/>
    </xf>
    <xf numFmtId="0" fontId="34" fillId="30" borderId="13" xfId="0" applyFont="1" applyFill="1" applyBorder="1" applyAlignment="1">
      <alignment horizontal="right" wrapText="1"/>
    </xf>
    <xf numFmtId="0" fontId="34" fillId="33" borderId="13" xfId="0" applyFont="1" applyFill="1" applyBorder="1" applyAlignment="1">
      <alignment horizontal="right" wrapText="1"/>
    </xf>
    <xf numFmtId="0" fontId="49" fillId="0" borderId="13" xfId="0" applyFont="1" applyFill="1" applyBorder="1" applyAlignment="1">
      <alignment horizontal="right" wrapText="1"/>
    </xf>
    <xf numFmtId="1" fontId="34" fillId="0" borderId="13" xfId="0" applyNumberFormat="1" applyFont="1" applyFill="1" applyBorder="1" applyAlignment="1">
      <alignment horizontal="right" wrapText="1"/>
    </xf>
    <xf numFmtId="0" fontId="34" fillId="0" borderId="13" xfId="0" applyFont="1" applyFill="1" applyBorder="1" applyAlignment="1">
      <alignment horizontal="right" wrapText="1"/>
    </xf>
    <xf numFmtId="0" fontId="34" fillId="0" borderId="13" xfId="0" applyNumberFormat="1" applyFont="1" applyFill="1" applyBorder="1" applyAlignment="1">
      <alignment horizontal="right" wrapText="1"/>
    </xf>
    <xf numFmtId="0" fontId="49" fillId="0" borderId="13" xfId="0" applyNumberFormat="1" applyFont="1" applyFill="1" applyBorder="1" applyAlignment="1">
      <alignment horizontal="right"/>
    </xf>
    <xf numFmtId="0" fontId="49" fillId="0" borderId="13" xfId="0" applyFont="1" applyFill="1" applyBorder="1" applyAlignment="1">
      <alignment horizontal="right"/>
    </xf>
    <xf numFmtId="0" fontId="49" fillId="0" borderId="13" xfId="0" applyNumberFormat="1" applyFont="1" applyFill="1" applyBorder="1" applyAlignment="1">
      <alignment horizontal="right" wrapText="1"/>
    </xf>
    <xf numFmtId="0" fontId="34" fillId="0" borderId="13" xfId="0" applyNumberFormat="1" applyFont="1" applyFill="1" applyBorder="1" applyAlignment="1">
      <alignment horizontal="right"/>
    </xf>
    <xf numFmtId="0" fontId="34" fillId="0" borderId="28" xfId="0" applyFont="1" applyFill="1" applyBorder="1" applyAlignment="1">
      <alignment horizontal="right" wrapText="1"/>
    </xf>
    <xf numFmtId="0" fontId="34" fillId="0" borderId="13" xfId="0" applyFont="1" applyFill="1" applyBorder="1" applyAlignment="1">
      <alignment vertical="top" wrapText="1"/>
    </xf>
    <xf numFmtId="0" fontId="34" fillId="0" borderId="13" xfId="0" applyNumberFormat="1" applyFont="1" applyFill="1" applyBorder="1" applyAlignment="1">
      <alignment vertical="top" wrapText="1"/>
    </xf>
    <xf numFmtId="0" fontId="49" fillId="0" borderId="13" xfId="0" applyNumberFormat="1" applyFont="1" applyFill="1" applyBorder="1"/>
    <xf numFmtId="0" fontId="49" fillId="0" borderId="13" xfId="0" applyFont="1" applyFill="1" applyBorder="1"/>
    <xf numFmtId="0" fontId="38" fillId="0" borderId="0" xfId="0" applyFont="1" applyFill="1" applyAlignment="1">
      <alignment horizontal="center" vertical="center"/>
    </xf>
    <xf numFmtId="0" fontId="49" fillId="29" borderId="13" xfId="0" applyNumberFormat="1" applyFont="1" applyFill="1" applyBorder="1" applyAlignment="1">
      <alignment horizontal="right" textRotation="90" wrapText="1"/>
    </xf>
    <xf numFmtId="0" fontId="34" fillId="29" borderId="13" xfId="0" applyNumberFormat="1" applyFont="1" applyFill="1" applyBorder="1" applyAlignment="1">
      <alignment horizontal="right"/>
    </xf>
    <xf numFmtId="0" fontId="34" fillId="30" borderId="13" xfId="0" applyNumberFormat="1" applyFont="1" applyFill="1" applyBorder="1" applyAlignment="1">
      <alignment horizontal="right"/>
    </xf>
    <xf numFmtId="0" fontId="49" fillId="29" borderId="13" xfId="0" applyNumberFormat="1" applyFont="1" applyFill="1" applyBorder="1" applyAlignment="1">
      <alignment horizontal="right" wrapText="1"/>
    </xf>
    <xf numFmtId="0" fontId="49" fillId="33" borderId="13" xfId="0" applyNumberFormat="1" applyFont="1" applyFill="1" applyBorder="1" applyAlignment="1">
      <alignment horizontal="right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/>
    </xf>
    <xf numFmtId="0" fontId="19" fillId="29" borderId="13" xfId="0" applyFont="1" applyFill="1" applyBorder="1" applyAlignment="1">
      <alignment horizontal="center" vertical="top" wrapText="1"/>
    </xf>
    <xf numFmtId="0" fontId="19" fillId="29" borderId="13" xfId="0" applyFont="1" applyFill="1" applyBorder="1" applyAlignment="1">
      <alignment horizontal="center" vertical="top"/>
    </xf>
    <xf numFmtId="0" fontId="19" fillId="30" borderId="13" xfId="0" applyFont="1" applyFill="1" applyBorder="1" applyAlignment="1">
      <alignment horizontal="center" vertical="top"/>
    </xf>
    <xf numFmtId="0" fontId="19" fillId="33" borderId="13" xfId="0" applyFont="1" applyFill="1" applyBorder="1" applyAlignment="1">
      <alignment horizontal="left" vertical="top"/>
    </xf>
    <xf numFmtId="1" fontId="19" fillId="0" borderId="13" xfId="0" applyNumberFormat="1" applyFont="1" applyFill="1" applyBorder="1" applyAlignment="1">
      <alignment horizontal="right" vertical="center" wrapText="1"/>
    </xf>
    <xf numFmtId="1" fontId="20" fillId="0" borderId="13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top"/>
    </xf>
    <xf numFmtId="0" fontId="19" fillId="0" borderId="13" xfId="0" applyFont="1" applyFill="1" applyBorder="1" applyAlignment="1">
      <alignment vertical="top" wrapText="1"/>
    </xf>
    <xf numFmtId="1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 wrapText="1"/>
    </xf>
    <xf numFmtId="1" fontId="19" fillId="0" borderId="13" xfId="0" applyNumberFormat="1" applyFont="1" applyFill="1" applyBorder="1" applyAlignment="1">
      <alignment horizontal="right" vertical="top"/>
    </xf>
    <xf numFmtId="0" fontId="19" fillId="29" borderId="13" xfId="0" applyFont="1" applyFill="1" applyBorder="1" applyAlignment="1">
      <alignment vertical="top" wrapText="1"/>
    </xf>
    <xf numFmtId="0" fontId="19" fillId="3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center" vertical="top" wrapText="1"/>
    </xf>
    <xf numFmtId="1" fontId="20" fillId="0" borderId="30" xfId="0" applyNumberFormat="1" applyFont="1" applyFill="1" applyBorder="1" applyAlignment="1">
      <alignment vertical="top" wrapText="1"/>
    </xf>
    <xf numFmtId="1" fontId="20" fillId="0" borderId="30" xfId="0" applyNumberFormat="1" applyFont="1" applyFill="1" applyBorder="1" applyAlignment="1">
      <alignment horizontal="right" vertical="top" wrapText="1"/>
    </xf>
    <xf numFmtId="0" fontId="20" fillId="0" borderId="30" xfId="0" applyFont="1" applyFill="1" applyBorder="1" applyAlignment="1">
      <alignment horizontal="right" vertical="top" wrapText="1"/>
    </xf>
    <xf numFmtId="1" fontId="20" fillId="0" borderId="29" xfId="0" applyNumberFormat="1" applyFont="1" applyFill="1" applyBorder="1" applyAlignment="1">
      <alignment vertical="top" wrapText="1"/>
    </xf>
    <xf numFmtId="0" fontId="20" fillId="0" borderId="29" xfId="0" applyFont="1" applyFill="1" applyBorder="1" applyAlignment="1">
      <alignment vertical="top" wrapText="1"/>
    </xf>
    <xf numFmtId="1" fontId="19" fillId="0" borderId="29" xfId="0" applyNumberFormat="1" applyFont="1" applyFill="1" applyBorder="1" applyAlignment="1">
      <alignment vertical="top" wrapText="1"/>
    </xf>
    <xf numFmtId="0" fontId="55" fillId="0" borderId="13" xfId="0" applyFont="1" applyFill="1" applyBorder="1" applyAlignment="1">
      <alignment horizontal="right" vertical="top" wrapText="1"/>
    </xf>
    <xf numFmtId="0" fontId="0" fillId="0" borderId="0" xfId="0"/>
    <xf numFmtId="1" fontId="49" fillId="30" borderId="0" xfId="0" applyNumberFormat="1" applyFont="1" applyFill="1" applyAlignment="1">
      <alignment horizontal="left" vertical="center"/>
    </xf>
    <xf numFmtId="0" fontId="19" fillId="0" borderId="13" xfId="0" applyFont="1" applyFill="1" applyBorder="1" applyAlignment="1">
      <alignment wrapText="1"/>
    </xf>
    <xf numFmtId="0" fontId="21" fillId="29" borderId="2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19" fillId="0" borderId="28" xfId="0" applyFont="1" applyFill="1" applyBorder="1" applyAlignment="1">
      <alignment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top" wrapText="1"/>
    </xf>
    <xf numFmtId="1" fontId="55" fillId="0" borderId="13" xfId="0" applyNumberFormat="1" applyFont="1" applyFill="1" applyBorder="1" applyAlignment="1">
      <alignment vertical="top" wrapText="1"/>
    </xf>
    <xf numFmtId="0" fontId="29" fillId="30" borderId="19" xfId="0" applyFont="1" applyFill="1" applyBorder="1" applyAlignment="1">
      <alignment horizontal="center" vertical="center"/>
    </xf>
    <xf numFmtId="1" fontId="30" fillId="29" borderId="19" xfId="0" applyNumberFormat="1" applyFont="1" applyFill="1" applyBorder="1" applyAlignment="1">
      <alignment horizontal="center" vertical="justify" wrapText="1"/>
    </xf>
    <xf numFmtId="1" fontId="18" fillId="35" borderId="13" xfId="0" applyNumberFormat="1" applyFont="1" applyFill="1" applyBorder="1" applyAlignment="1">
      <alignment horizontal="center" vertical="justify" wrapText="1"/>
    </xf>
    <xf numFmtId="0" fontId="24" fillId="29" borderId="13" xfId="0" applyFont="1" applyFill="1" applyBorder="1"/>
    <xf numFmtId="0" fontId="28" fillId="29" borderId="13" xfId="0" applyFont="1" applyFill="1" applyBorder="1" applyAlignment="1">
      <alignment horizontal="center" vertical="justify"/>
    </xf>
    <xf numFmtId="1" fontId="28" fillId="29" borderId="13" xfId="0" applyNumberFormat="1" applyFont="1" applyFill="1" applyBorder="1" applyAlignment="1">
      <alignment horizontal="center" vertical="justify"/>
    </xf>
    <xf numFmtId="0" fontId="18" fillId="29" borderId="13" xfId="0" applyFont="1" applyFill="1" applyBorder="1" applyAlignment="1">
      <alignment horizontal="center" vertical="justify" wrapText="1"/>
    </xf>
    <xf numFmtId="1" fontId="31" fillId="0" borderId="11" xfId="0" applyNumberFormat="1" applyFont="1" applyFill="1" applyBorder="1" applyAlignment="1">
      <alignment horizontal="center" vertical="justify" wrapText="1"/>
    </xf>
    <xf numFmtId="0" fontId="18" fillId="0" borderId="16" xfId="0" applyFont="1" applyFill="1" applyBorder="1" applyAlignment="1">
      <alignment horizontal="center" vertical="justify" wrapText="1"/>
    </xf>
    <xf numFmtId="0" fontId="30" fillId="0" borderId="27" xfId="0" applyFont="1" applyFill="1" applyBorder="1" applyAlignment="1">
      <alignment horizontal="left" vertical="justify" wrapText="1"/>
    </xf>
    <xf numFmtId="1" fontId="30" fillId="31" borderId="39" xfId="0" applyNumberFormat="1" applyFont="1" applyFill="1" applyBorder="1" applyAlignment="1">
      <alignment horizontal="center" vertical="justify" wrapText="1"/>
    </xf>
    <xf numFmtId="1" fontId="30" fillId="0" borderId="48" xfId="0" applyNumberFormat="1" applyFont="1" applyFill="1" applyBorder="1" applyAlignment="1">
      <alignment horizontal="center" vertical="justify" wrapText="1"/>
    </xf>
    <xf numFmtId="1" fontId="30" fillId="29" borderId="48" xfId="0" applyNumberFormat="1" applyFont="1" applyFill="1" applyBorder="1" applyAlignment="1">
      <alignment horizontal="center" vertical="justify" wrapText="1"/>
    </xf>
    <xf numFmtId="1" fontId="31" fillId="0" borderId="54" xfId="0" applyNumberFormat="1" applyFont="1" applyFill="1" applyBorder="1" applyAlignment="1">
      <alignment horizontal="center" vertical="justify" wrapText="1"/>
    </xf>
    <xf numFmtId="1" fontId="31" fillId="0" borderId="55" xfId="0" applyNumberFormat="1" applyFont="1" applyFill="1" applyBorder="1" applyAlignment="1">
      <alignment horizontal="center" vertical="justify" wrapText="1"/>
    </xf>
    <xf numFmtId="1" fontId="28" fillId="0" borderId="53" xfId="0" applyNumberFormat="1" applyFont="1" applyFill="1" applyBorder="1" applyAlignment="1">
      <alignment horizontal="center" vertical="justify"/>
    </xf>
    <xf numFmtId="1" fontId="28" fillId="0" borderId="54" xfId="0" applyNumberFormat="1" applyFont="1" applyFill="1" applyBorder="1" applyAlignment="1">
      <alignment horizontal="center" vertical="justify"/>
    </xf>
    <xf numFmtId="1" fontId="28" fillId="0" borderId="55" xfId="0" applyNumberFormat="1" applyFont="1" applyFill="1" applyBorder="1" applyAlignment="1">
      <alignment horizontal="center" vertical="justify"/>
    </xf>
    <xf numFmtId="1" fontId="31" fillId="0" borderId="56" xfId="0" applyNumberFormat="1" applyFont="1" applyFill="1" applyBorder="1" applyAlignment="1">
      <alignment horizontal="center" vertical="justify" wrapText="1"/>
    </xf>
    <xf numFmtId="1" fontId="31" fillId="0" borderId="57" xfId="0" applyNumberFormat="1" applyFont="1" applyFill="1" applyBorder="1" applyAlignment="1">
      <alignment horizontal="center" vertical="justify" wrapText="1"/>
    </xf>
    <xf numFmtId="1" fontId="31" fillId="0" borderId="58" xfId="0" applyNumberFormat="1" applyFont="1" applyFill="1" applyBorder="1" applyAlignment="1">
      <alignment horizontal="center" vertical="justify" wrapText="1"/>
    </xf>
    <xf numFmtId="1" fontId="34" fillId="0" borderId="13" xfId="0" applyNumberFormat="1" applyFont="1" applyFill="1" applyBorder="1" applyAlignment="1">
      <alignment wrapText="1"/>
    </xf>
    <xf numFmtId="0" fontId="19" fillId="29" borderId="0" xfId="0" applyFont="1" applyFill="1" applyBorder="1" applyAlignment="1">
      <alignment horizontal="center" wrapText="1"/>
    </xf>
    <xf numFmtId="1" fontId="49" fillId="30" borderId="0" xfId="0" applyNumberFormat="1" applyFont="1" applyFill="1" applyAlignment="1">
      <alignment horizontal="right" vertical="center"/>
    </xf>
    <xf numFmtId="0" fontId="19" fillId="29" borderId="0" xfId="0" applyFont="1" applyFill="1" applyBorder="1" applyAlignment="1">
      <alignment horizontal="center" vertical="center" wrapText="1"/>
    </xf>
    <xf numFmtId="0" fontId="19" fillId="29" borderId="0" xfId="0" applyFont="1" applyFill="1" applyBorder="1" applyAlignment="1">
      <alignment wrapText="1"/>
    </xf>
    <xf numFmtId="0" fontId="38" fillId="0" borderId="0" xfId="0" applyFont="1" applyBorder="1" applyAlignment="1">
      <alignment vertical="center"/>
    </xf>
    <xf numFmtId="1" fontId="30" fillId="31" borderId="20" xfId="0" applyNumberFormat="1" applyFont="1" applyFill="1" applyBorder="1" applyAlignment="1">
      <alignment horizontal="center" vertical="justify" wrapText="1"/>
    </xf>
    <xf numFmtId="1" fontId="49" fillId="30" borderId="0" xfId="0" applyNumberFormat="1" applyFont="1" applyFill="1" applyAlignment="1">
      <alignment horizontal="left" vertical="center"/>
    </xf>
    <xf numFmtId="1" fontId="49" fillId="30" borderId="0" xfId="0" applyNumberFormat="1" applyFont="1" applyFill="1" applyAlignment="1">
      <alignment vertical="center"/>
    </xf>
    <xf numFmtId="0" fontId="21" fillId="29" borderId="13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wrapText="1"/>
    </xf>
    <xf numFmtId="0" fontId="21" fillId="29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top" wrapText="1"/>
    </xf>
    <xf numFmtId="0" fontId="22" fillId="29" borderId="0" xfId="0" applyNumberFormat="1" applyFont="1" applyFill="1" applyBorder="1" applyAlignment="1">
      <alignment vertical="center"/>
    </xf>
    <xf numFmtId="0" fontId="49" fillId="29" borderId="22" xfId="0" applyNumberFormat="1" applyFont="1" applyFill="1" applyBorder="1" applyAlignment="1">
      <alignment horizontal="right" textRotation="90" wrapText="1"/>
    </xf>
    <xf numFmtId="0" fontId="49" fillId="0" borderId="22" xfId="0" applyNumberFormat="1" applyFont="1" applyFill="1" applyBorder="1" applyAlignment="1">
      <alignment horizontal="right" wrapText="1"/>
    </xf>
    <xf numFmtId="0" fontId="34" fillId="0" borderId="22" xfId="0" applyNumberFormat="1" applyFont="1" applyFill="1" applyBorder="1" applyAlignment="1">
      <alignment horizontal="right"/>
    </xf>
    <xf numFmtId="0" fontId="34" fillId="0" borderId="22" xfId="0" applyNumberFormat="1" applyFont="1" applyFill="1" applyBorder="1" applyAlignment="1">
      <alignment horizontal="right" wrapText="1"/>
    </xf>
    <xf numFmtId="0" fontId="35" fillId="29" borderId="28" xfId="0" applyNumberFormat="1" applyFont="1" applyFill="1" applyBorder="1" applyAlignment="1">
      <alignment horizontal="center" vertical="center"/>
    </xf>
    <xf numFmtId="0" fontId="34" fillId="29" borderId="28" xfId="0" applyNumberFormat="1" applyFont="1" applyFill="1" applyBorder="1" applyAlignment="1">
      <alignment horizontal="right"/>
    </xf>
    <xf numFmtId="0" fontId="49" fillId="0" borderId="28" xfId="0" applyNumberFormat="1" applyFont="1" applyFill="1" applyBorder="1" applyAlignment="1">
      <alignment horizontal="right" wrapText="1"/>
    </xf>
    <xf numFmtId="0" fontId="34" fillId="0" borderId="28" xfId="0" applyNumberFormat="1" applyFont="1" applyFill="1" applyBorder="1" applyAlignment="1">
      <alignment horizontal="right"/>
    </xf>
    <xf numFmtId="0" fontId="34" fillId="0" borderId="28" xfId="0" applyNumberFormat="1" applyFont="1" applyFill="1" applyBorder="1" applyAlignment="1">
      <alignment horizontal="right" wrapText="1"/>
    </xf>
    <xf numFmtId="0" fontId="22" fillId="29" borderId="13" xfId="0" applyNumberFormat="1" applyFont="1" applyFill="1" applyBorder="1" applyAlignment="1">
      <alignment vertical="center"/>
    </xf>
    <xf numFmtId="0" fontId="22" fillId="0" borderId="13" xfId="0" applyNumberFormat="1" applyFont="1" applyFill="1" applyBorder="1" applyAlignment="1">
      <alignment vertical="center"/>
    </xf>
    <xf numFmtId="0" fontId="35" fillId="29" borderId="13" xfId="0" applyNumberFormat="1" applyFont="1" applyFill="1" applyBorder="1" applyAlignment="1">
      <alignment horizontal="center" vertical="center" wrapText="1"/>
    </xf>
    <xf numFmtId="0" fontId="35" fillId="29" borderId="22" xfId="0" applyNumberFormat="1" applyFont="1" applyFill="1" applyBorder="1" applyAlignment="1">
      <alignment horizontal="center" vertical="center" wrapText="1"/>
    </xf>
    <xf numFmtId="0" fontId="35" fillId="29" borderId="13" xfId="0" applyNumberFormat="1" applyFont="1" applyFill="1" applyBorder="1" applyAlignment="1">
      <alignment horizontal="left" vertical="center" wrapText="1"/>
    </xf>
    <xf numFmtId="1" fontId="22" fillId="29" borderId="13" xfId="0" applyNumberFormat="1" applyFont="1" applyFill="1" applyBorder="1" applyAlignment="1">
      <alignment horizontal="center" vertical="center" wrapText="1"/>
    </xf>
    <xf numFmtId="0" fontId="21" fillId="29" borderId="22" xfId="0" applyFont="1" applyFill="1" applyBorder="1" applyAlignment="1">
      <alignment vertical="center"/>
    </xf>
    <xf numFmtId="0" fontId="21" fillId="29" borderId="28" xfId="0" applyFont="1" applyFill="1" applyBorder="1" applyAlignment="1">
      <alignment vertical="center"/>
    </xf>
    <xf numFmtId="0" fontId="35" fillId="29" borderId="13" xfId="0" applyFont="1" applyFill="1" applyBorder="1" applyAlignment="1">
      <alignment vertical="center" wrapText="1"/>
    </xf>
    <xf numFmtId="0" fontId="35" fillId="29" borderId="13" xfId="0" applyFont="1" applyFill="1" applyBorder="1" applyAlignment="1">
      <alignment horizontal="center" vertical="top" wrapText="1"/>
    </xf>
    <xf numFmtId="0" fontId="35" fillId="30" borderId="13" xfId="0" applyFont="1" applyFill="1" applyBorder="1" applyAlignment="1">
      <alignment horizontal="center" vertical="top" wrapText="1"/>
    </xf>
    <xf numFmtId="0" fontId="40" fillId="30" borderId="13" xfId="0" applyFont="1" applyFill="1" applyBorder="1" applyAlignment="1">
      <alignment horizontal="center" vertical="top" wrapText="1"/>
    </xf>
    <xf numFmtId="0" fontId="36" fillId="29" borderId="29" xfId="0" applyFont="1" applyFill="1" applyBorder="1" applyAlignment="1">
      <alignment horizontal="center" vertical="top" wrapText="1"/>
    </xf>
    <xf numFmtId="0" fontId="30" fillId="29" borderId="13" xfId="0" applyFont="1" applyFill="1" applyBorder="1" applyAlignment="1">
      <alignment horizontal="center" vertical="center" wrapText="1"/>
    </xf>
    <xf numFmtId="0" fontId="30" fillId="30" borderId="13" xfId="0" applyFont="1" applyFill="1" applyBorder="1" applyAlignment="1">
      <alignment horizontal="center" vertical="center" wrapText="1"/>
    </xf>
    <xf numFmtId="0" fontId="29" fillId="29" borderId="13" xfId="0" applyFont="1" applyFill="1" applyBorder="1" applyAlignment="1">
      <alignment horizontal="center" vertical="center" wrapText="1"/>
    </xf>
    <xf numFmtId="0" fontId="29" fillId="30" borderId="13" xfId="0" applyFont="1" applyFill="1" applyBorder="1" applyAlignment="1">
      <alignment horizontal="center" vertical="center" wrapText="1"/>
    </xf>
    <xf numFmtId="0" fontId="35" fillId="29" borderId="13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right" vertical="top" wrapText="1"/>
    </xf>
    <xf numFmtId="0" fontId="34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1" fontId="31" fillId="0" borderId="54" xfId="0" applyNumberFormat="1" applyFont="1" applyFill="1" applyBorder="1" applyAlignment="1">
      <alignment horizontal="center" vertical="justify" wrapText="1"/>
    </xf>
    <xf numFmtId="1" fontId="30" fillId="0" borderId="49" xfId="0" applyNumberFormat="1" applyFont="1" applyFill="1" applyBorder="1" applyAlignment="1">
      <alignment horizontal="center" vertical="justify" wrapText="1"/>
    </xf>
    <xf numFmtId="1" fontId="30" fillId="31" borderId="50" xfId="0" applyNumberFormat="1" applyFont="1" applyFill="1" applyBorder="1" applyAlignment="1">
      <alignment horizontal="center" vertical="justify" wrapText="1"/>
    </xf>
    <xf numFmtId="1" fontId="31" fillId="0" borderId="59" xfId="0" applyNumberFormat="1" applyFont="1" applyFill="1" applyBorder="1" applyAlignment="1">
      <alignment horizontal="center" vertical="justify" wrapText="1"/>
    </xf>
    <xf numFmtId="1" fontId="28" fillId="0" borderId="60" xfId="0" applyNumberFormat="1" applyFont="1" applyFill="1" applyBorder="1" applyAlignment="1">
      <alignment horizontal="center" vertical="justify"/>
    </xf>
    <xf numFmtId="0" fontId="29" fillId="0" borderId="11" xfId="0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 wrapText="1"/>
    </xf>
    <xf numFmtId="1" fontId="24" fillId="36" borderId="0" xfId="0" applyNumberFormat="1" applyFont="1" applyFill="1"/>
    <xf numFmtId="1" fontId="18" fillId="36" borderId="13" xfId="0" applyNumberFormat="1" applyFont="1" applyFill="1" applyBorder="1" applyAlignment="1">
      <alignment horizontal="center" vertical="center" wrapText="1"/>
    </xf>
    <xf numFmtId="1" fontId="18" fillId="36" borderId="13" xfId="0" applyNumberFormat="1" applyFont="1" applyFill="1" applyBorder="1" applyAlignment="1">
      <alignment horizontal="center" vertical="justify" wrapText="1"/>
    </xf>
    <xf numFmtId="1" fontId="30" fillId="36" borderId="49" xfId="0" applyNumberFormat="1" applyFont="1" applyFill="1" applyBorder="1" applyAlignment="1">
      <alignment horizontal="center" vertical="justify" wrapText="1"/>
    </xf>
    <xf numFmtId="1" fontId="30" fillId="36" borderId="50" xfId="0" applyNumberFormat="1" applyFont="1" applyFill="1" applyBorder="1" applyAlignment="1">
      <alignment horizontal="center" vertical="justify" wrapText="1"/>
    </xf>
    <xf numFmtId="0" fontId="18" fillId="36" borderId="13" xfId="0" applyFont="1" applyFill="1" applyBorder="1" applyAlignment="1">
      <alignment horizontal="center" vertical="justify" wrapText="1"/>
    </xf>
    <xf numFmtId="0" fontId="24" fillId="36" borderId="13" xfId="0" applyFont="1" applyFill="1" applyBorder="1"/>
    <xf numFmtId="1" fontId="30" fillId="36" borderId="20" xfId="0" applyNumberFormat="1" applyFont="1" applyFill="1" applyBorder="1" applyAlignment="1">
      <alignment horizontal="center" vertical="justify" wrapText="1"/>
    </xf>
    <xf numFmtId="1" fontId="30" fillId="36" borderId="0" xfId="0" applyNumberFormat="1" applyFont="1" applyFill="1" applyBorder="1" applyAlignment="1">
      <alignment horizontal="center" vertical="justify" wrapText="1"/>
    </xf>
    <xf numFmtId="1" fontId="30" fillId="36" borderId="14" xfId="0" applyNumberFormat="1" applyFont="1" applyFill="1" applyBorder="1" applyAlignment="1">
      <alignment horizontal="center" vertical="justify" wrapText="1"/>
    </xf>
    <xf numFmtId="0" fontId="33" fillId="0" borderId="0" xfId="0" applyFont="1" applyFill="1" applyAlignment="1">
      <alignment horizontal="center" vertical="center"/>
    </xf>
    <xf numFmtId="1" fontId="30" fillId="0" borderId="50" xfId="0" applyNumberFormat="1" applyFont="1" applyFill="1" applyBorder="1" applyAlignment="1">
      <alignment horizontal="center" vertical="justify" wrapText="1"/>
    </xf>
    <xf numFmtId="0" fontId="24" fillId="0" borderId="13" xfId="0" applyFont="1" applyFill="1" applyBorder="1"/>
    <xf numFmtId="0" fontId="28" fillId="0" borderId="13" xfId="0" applyFont="1" applyFill="1" applyBorder="1" applyAlignment="1">
      <alignment horizontal="center" vertical="justify"/>
    </xf>
    <xf numFmtId="0" fontId="34" fillId="0" borderId="13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vertical="center"/>
    </xf>
    <xf numFmtId="1" fontId="28" fillId="0" borderId="13" xfId="0" applyNumberFormat="1" applyFont="1" applyFill="1" applyBorder="1" applyAlignment="1">
      <alignment horizontal="center" vertical="justify"/>
    </xf>
    <xf numFmtId="0" fontId="54" fillId="0" borderId="13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wrapText="1"/>
    </xf>
    <xf numFmtId="0" fontId="49" fillId="0" borderId="30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30" xfId="0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29" xfId="0" applyFont="1" applyFill="1" applyBorder="1" applyAlignment="1">
      <alignment horizontal="left" vertical="top" wrapText="1"/>
    </xf>
    <xf numFmtId="0" fontId="49" fillId="0" borderId="45" xfId="0" applyFont="1" applyFill="1" applyBorder="1" applyAlignment="1">
      <alignment horizontal="left" vertical="center" wrapText="1"/>
    </xf>
    <xf numFmtId="1" fontId="49" fillId="0" borderId="13" xfId="0" applyNumberFormat="1" applyFont="1" applyFill="1" applyBorder="1" applyAlignment="1">
      <alignment vertical="top"/>
    </xf>
    <xf numFmtId="0" fontId="49" fillId="0" borderId="13" xfId="0" applyFont="1" applyFill="1" applyBorder="1" applyAlignment="1"/>
    <xf numFmtId="0" fontId="49" fillId="0" borderId="13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1" fontId="49" fillId="0" borderId="13" xfId="0" applyNumberFormat="1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9" fillId="0" borderId="13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right" vertical="center"/>
    </xf>
    <xf numFmtId="1" fontId="19" fillId="0" borderId="13" xfId="0" applyNumberFormat="1" applyFont="1" applyFill="1" applyBorder="1" applyAlignment="1">
      <alignment horizontal="right" vertical="center"/>
    </xf>
    <xf numFmtId="164" fontId="19" fillId="0" borderId="13" xfId="0" applyNumberFormat="1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left" vertical="top" wrapText="1"/>
    </xf>
    <xf numFmtId="0" fontId="19" fillId="0" borderId="13" xfId="0" applyNumberFormat="1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left" vertical="top"/>
    </xf>
    <xf numFmtId="0" fontId="49" fillId="0" borderId="13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right" vertical="top" wrapText="1"/>
    </xf>
    <xf numFmtId="0" fontId="57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right" wrapText="1"/>
    </xf>
    <xf numFmtId="0" fontId="0" fillId="0" borderId="0" xfId="0" applyFont="1"/>
    <xf numFmtId="0" fontId="19" fillId="0" borderId="29" xfId="0" applyFont="1" applyFill="1" applyBorder="1" applyAlignment="1">
      <alignment horizontal="center" vertical="top" wrapText="1"/>
    </xf>
    <xf numFmtId="1" fontId="19" fillId="0" borderId="13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9" fillId="29" borderId="21" xfId="0" applyFont="1" applyFill="1" applyBorder="1" applyAlignment="1">
      <alignment horizontal="left" vertical="center" wrapText="1"/>
    </xf>
    <xf numFmtId="0" fontId="49" fillId="29" borderId="13" xfId="0" applyFont="1" applyFill="1" applyBorder="1" applyAlignment="1">
      <alignment wrapText="1"/>
    </xf>
    <xf numFmtId="0" fontId="49" fillId="30" borderId="13" xfId="0" applyFont="1" applyFill="1" applyBorder="1" applyAlignment="1">
      <alignment wrapText="1"/>
    </xf>
    <xf numFmtId="0" fontId="49" fillId="29" borderId="0" xfId="0" applyFont="1" applyFill="1" applyAlignment="1">
      <alignment wrapText="1"/>
    </xf>
    <xf numFmtId="1" fontId="49" fillId="0" borderId="13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right" vertical="center"/>
    </xf>
    <xf numFmtId="1" fontId="19" fillId="0" borderId="13" xfId="0" applyNumberFormat="1" applyFont="1" applyFill="1" applyBorder="1" applyAlignment="1"/>
    <xf numFmtId="0" fontId="19" fillId="0" borderId="13" xfId="0" applyNumberFormat="1" applyFont="1" applyFill="1" applyBorder="1" applyAlignment="1">
      <alignment horizontal="right" vertical="top" wrapText="1"/>
    </xf>
    <xf numFmtId="165" fontId="19" fillId="0" borderId="13" xfId="0" applyNumberFormat="1" applyFont="1" applyFill="1" applyBorder="1" applyAlignment="1">
      <alignment vertical="top" wrapText="1"/>
    </xf>
    <xf numFmtId="0" fontId="19" fillId="0" borderId="3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0" fontId="19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/>
    </xf>
    <xf numFmtId="0" fontId="0" fillId="0" borderId="0" xfId="0" applyFont="1" applyFill="1"/>
    <xf numFmtId="0" fontId="54" fillId="0" borderId="30" xfId="0" applyFont="1" applyFill="1" applyBorder="1" applyAlignment="1">
      <alignment horizontal="left" vertical="center"/>
    </xf>
    <xf numFmtId="0" fontId="54" fillId="0" borderId="32" xfId="0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right" vertical="top" wrapText="1"/>
    </xf>
    <xf numFmtId="0" fontId="19" fillId="0" borderId="30" xfId="0" applyFont="1" applyFill="1" applyBorder="1" applyAlignment="1">
      <alignment horizontal="right" vertical="top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wrapText="1"/>
    </xf>
    <xf numFmtId="1" fontId="49" fillId="0" borderId="13" xfId="0" applyNumberFormat="1" applyFont="1" applyFill="1" applyBorder="1" applyAlignment="1">
      <alignment horizontal="right" wrapText="1"/>
    </xf>
    <xf numFmtId="0" fontId="49" fillId="0" borderId="13" xfId="0" applyFont="1" applyFill="1" applyBorder="1" applyAlignment="1">
      <alignment horizontal="right" textRotation="90" wrapText="1"/>
    </xf>
    <xf numFmtId="0" fontId="19" fillId="0" borderId="13" xfId="0" applyFont="1" applyFill="1" applyBorder="1" applyAlignment="1">
      <alignment horizontal="left" vertical="center"/>
    </xf>
    <xf numFmtId="164" fontId="19" fillId="0" borderId="13" xfId="0" applyNumberFormat="1" applyFont="1" applyFill="1" applyBorder="1" applyAlignment="1">
      <alignment horizontal="right" vertical="top"/>
    </xf>
    <xf numFmtId="0" fontId="19" fillId="0" borderId="4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wrapText="1"/>
    </xf>
    <xf numFmtId="0" fontId="19" fillId="0" borderId="32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top" wrapText="1"/>
    </xf>
    <xf numFmtId="0" fontId="49" fillId="0" borderId="22" xfId="0" applyNumberFormat="1" applyFont="1" applyFill="1" applyBorder="1" applyAlignment="1">
      <alignment horizontal="right"/>
    </xf>
    <xf numFmtId="0" fontId="49" fillId="0" borderId="28" xfId="0" applyNumberFormat="1" applyFont="1" applyFill="1" applyBorder="1" applyAlignment="1">
      <alignment horizontal="right"/>
    </xf>
    <xf numFmtId="0" fontId="19" fillId="0" borderId="30" xfId="0" applyFont="1" applyFill="1" applyBorder="1" applyAlignment="1">
      <alignment vertical="top" wrapText="1"/>
    </xf>
    <xf numFmtId="0" fontId="19" fillId="0" borderId="13" xfId="0" applyFont="1" applyFill="1" applyBorder="1" applyAlignment="1"/>
    <xf numFmtId="1" fontId="19" fillId="0" borderId="13" xfId="0" applyNumberFormat="1" applyFont="1" applyFill="1" applyBorder="1" applyAlignment="1">
      <alignment vertical="top"/>
    </xf>
    <xf numFmtId="0" fontId="19" fillId="0" borderId="32" xfId="0" applyFont="1" applyFill="1" applyBorder="1" applyAlignment="1">
      <alignment horizontal="center" vertical="top" wrapText="1"/>
    </xf>
    <xf numFmtId="1" fontId="19" fillId="0" borderId="30" xfId="0" applyNumberFormat="1" applyFont="1" applyFill="1" applyBorder="1" applyAlignment="1">
      <alignment vertical="top" wrapText="1"/>
    </xf>
    <xf numFmtId="0" fontId="49" fillId="0" borderId="30" xfId="0" applyNumberFormat="1" applyFont="1" applyFill="1" applyBorder="1" applyAlignment="1">
      <alignment horizontal="right" wrapText="1"/>
    </xf>
    <xf numFmtId="0" fontId="49" fillId="0" borderId="32" xfId="0" applyNumberFormat="1" applyFont="1" applyFill="1" applyBorder="1" applyAlignment="1">
      <alignment horizontal="center" vertical="center" wrapText="1"/>
    </xf>
    <xf numFmtId="0" fontId="49" fillId="0" borderId="30" xfId="0" applyNumberFormat="1" applyFont="1" applyFill="1" applyBorder="1" applyAlignment="1">
      <alignment horizontal="left" vertical="center" wrapText="1"/>
    </xf>
    <xf numFmtId="0" fontId="49" fillId="0" borderId="32" xfId="0" applyNumberFormat="1" applyFont="1" applyFill="1" applyBorder="1" applyAlignment="1">
      <alignment horizontal="right"/>
    </xf>
    <xf numFmtId="0" fontId="19" fillId="0" borderId="3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vertical="top" wrapText="1"/>
    </xf>
    <xf numFmtId="0" fontId="49" fillId="0" borderId="29" xfId="0" applyFont="1" applyFill="1" applyBorder="1" applyAlignment="1">
      <alignment horizontal="left" vertical="center" wrapText="1"/>
    </xf>
    <xf numFmtId="0" fontId="0" fillId="0" borderId="0" xfId="0" applyBorder="1"/>
    <xf numFmtId="0" fontId="49" fillId="0" borderId="0" xfId="0" applyFont="1" applyBorder="1" applyAlignment="1">
      <alignment horizontal="justify" vertical="center" wrapText="1"/>
    </xf>
    <xf numFmtId="0" fontId="56" fillId="37" borderId="0" xfId="0" applyFont="1" applyFill="1" applyBorder="1" applyAlignment="1">
      <alignment horizontal="justify" vertical="center" wrapText="1"/>
    </xf>
    <xf numFmtId="0" fontId="49" fillId="0" borderId="67" xfId="0" applyFont="1" applyBorder="1" applyAlignment="1">
      <alignment vertical="center" wrapText="1"/>
    </xf>
    <xf numFmtId="0" fontId="49" fillId="0" borderId="68" xfId="0" applyFont="1" applyBorder="1" applyAlignment="1">
      <alignment vertical="center" wrapText="1"/>
    </xf>
    <xf numFmtId="0" fontId="49" fillId="0" borderId="69" xfId="0" applyFont="1" applyBorder="1" applyAlignment="1">
      <alignment vertical="center" wrapText="1"/>
    </xf>
    <xf numFmtId="0" fontId="49" fillId="0" borderId="70" xfId="0" applyFont="1" applyBorder="1" applyAlignment="1">
      <alignment vertical="center" wrapText="1"/>
    </xf>
    <xf numFmtId="0" fontId="0" fillId="0" borderId="0" xfId="0" applyFill="1" applyBorder="1"/>
    <xf numFmtId="0" fontId="19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top" wrapText="1"/>
    </xf>
    <xf numFmtId="0" fontId="49" fillId="29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wrapText="1"/>
    </xf>
    <xf numFmtId="1" fontId="19" fillId="0" borderId="13" xfId="0" applyNumberFormat="1" applyFont="1" applyFill="1" applyBorder="1" applyAlignment="1">
      <alignment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wrapText="1"/>
    </xf>
    <xf numFmtId="0" fontId="19" fillId="0" borderId="29" xfId="0" applyFont="1" applyFill="1" applyBorder="1" applyAlignment="1">
      <alignment horizontal="right" wrapText="1"/>
    </xf>
    <xf numFmtId="0" fontId="49" fillId="0" borderId="71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49" fillId="0" borderId="76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49" fillId="0" borderId="78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wrapText="1"/>
    </xf>
    <xf numFmtId="0" fontId="19" fillId="0" borderId="32" xfId="0" applyFont="1" applyFill="1" applyBorder="1" applyAlignment="1">
      <alignment horizontal="right" wrapText="1"/>
    </xf>
    <xf numFmtId="1" fontId="19" fillId="0" borderId="13" xfId="0" applyNumberFormat="1" applyFont="1" applyFill="1" applyBorder="1" applyAlignment="1">
      <alignment horizontal="right" wrapText="1"/>
    </xf>
    <xf numFmtId="0" fontId="19" fillId="0" borderId="13" xfId="0" applyNumberFormat="1" applyFont="1" applyFill="1" applyBorder="1" applyAlignment="1">
      <alignment horizontal="right" wrapText="1"/>
    </xf>
    <xf numFmtId="0" fontId="19" fillId="0" borderId="32" xfId="0" applyFont="1" applyFill="1" applyBorder="1" applyAlignment="1">
      <alignment horizontal="center" wrapText="1"/>
    </xf>
    <xf numFmtId="1" fontId="49" fillId="0" borderId="30" xfId="0" applyNumberFormat="1" applyFont="1" applyFill="1" applyBorder="1" applyAlignment="1">
      <alignment horizontal="right" wrapText="1"/>
    </xf>
    <xf numFmtId="1" fontId="49" fillId="0" borderId="29" xfId="0" applyNumberFormat="1" applyFont="1" applyFill="1" applyBorder="1" applyAlignment="1">
      <alignment horizontal="right" wrapText="1"/>
    </xf>
    <xf numFmtId="0" fontId="54" fillId="0" borderId="13" xfId="0" applyFont="1" applyFill="1" applyBorder="1" applyAlignment="1">
      <alignment horizontal="right"/>
    </xf>
    <xf numFmtId="0" fontId="54" fillId="0" borderId="13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vertical="center"/>
    </xf>
    <xf numFmtId="0" fontId="54" fillId="0" borderId="29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justify" wrapText="1"/>
    </xf>
    <xf numFmtId="0" fontId="18" fillId="0" borderId="11" xfId="0" applyFont="1" applyBorder="1" applyAlignment="1">
      <alignment horizontal="center" vertical="justify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1" fillId="0" borderId="27" xfId="0" applyFont="1" applyFill="1" applyBorder="1" applyAlignment="1">
      <alignment horizontal="center" vertical="justify" wrapText="1"/>
    </xf>
    <xf numFmtId="0" fontId="31" fillId="0" borderId="35" xfId="0" applyFont="1" applyFill="1" applyBorder="1" applyAlignment="1">
      <alignment horizontal="center" vertical="justify" wrapText="1"/>
    </xf>
    <xf numFmtId="0" fontId="31" fillId="0" borderId="37" xfId="0" applyFont="1" applyFill="1" applyBorder="1" applyAlignment="1">
      <alignment horizontal="center" vertical="justify" wrapText="1"/>
    </xf>
    <xf numFmtId="0" fontId="32" fillId="0" borderId="0" xfId="0" applyFont="1" applyFill="1" applyBorder="1" applyAlignment="1">
      <alignment horizontal="center" vertical="justify" wrapText="1"/>
    </xf>
    <xf numFmtId="0" fontId="32" fillId="0" borderId="40" xfId="0" applyFont="1" applyFill="1" applyBorder="1" applyAlignment="1">
      <alignment horizontal="center" vertical="justify" wrapText="1"/>
    </xf>
    <xf numFmtId="0" fontId="30" fillId="0" borderId="27" xfId="0" applyFont="1" applyBorder="1" applyAlignment="1">
      <alignment horizontal="center" vertical="justify" wrapText="1"/>
    </xf>
    <xf numFmtId="0" fontId="30" fillId="0" borderId="35" xfId="0" applyFont="1" applyBorder="1" applyAlignment="1">
      <alignment horizontal="center" vertical="justify" wrapText="1"/>
    </xf>
    <xf numFmtId="0" fontId="30" fillId="0" borderId="36" xfId="0" applyFont="1" applyBorder="1" applyAlignment="1">
      <alignment horizontal="center" vertical="justify" wrapText="1"/>
    </xf>
    <xf numFmtId="0" fontId="34" fillId="0" borderId="0" xfId="0" applyFont="1" applyAlignment="1">
      <alignment horizontal="center" vertical="center"/>
    </xf>
    <xf numFmtId="0" fontId="30" fillId="0" borderId="37" xfId="0" applyFont="1" applyBorder="1" applyAlignment="1">
      <alignment horizontal="center" vertical="justify" wrapText="1"/>
    </xf>
    <xf numFmtId="0" fontId="30" fillId="0" borderId="0" xfId="0" applyFont="1" applyBorder="1" applyAlignment="1">
      <alignment horizontal="center" vertical="justify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" fontId="31" fillId="0" borderId="53" xfId="0" applyNumberFormat="1" applyFont="1" applyFill="1" applyBorder="1" applyAlignment="1">
      <alignment horizontal="center" vertical="justify" wrapText="1"/>
    </xf>
    <xf numFmtId="1" fontId="31" fillId="0" borderId="54" xfId="0" applyNumberFormat="1" applyFont="1" applyFill="1" applyBorder="1" applyAlignment="1">
      <alignment horizontal="center" vertical="justify" wrapText="1"/>
    </xf>
    <xf numFmtId="0" fontId="30" fillId="0" borderId="52" xfId="0" applyFont="1" applyBorder="1" applyAlignment="1">
      <alignment horizontal="center" vertical="justify" wrapText="1"/>
    </xf>
    <xf numFmtId="0" fontId="30" fillId="0" borderId="40" xfId="0" applyFont="1" applyBorder="1" applyAlignment="1">
      <alignment horizontal="center" vertical="justify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" fontId="18" fillId="28" borderId="38" xfId="0" applyNumberFormat="1" applyFont="1" applyFill="1" applyBorder="1" applyAlignment="1">
      <alignment horizontal="center" vertical="center" wrapText="1"/>
    </xf>
    <xf numFmtId="1" fontId="18" fillId="28" borderId="34" xfId="0" applyNumberFormat="1" applyFont="1" applyFill="1" applyBorder="1" applyAlignment="1">
      <alignment horizontal="center" vertical="center" wrapText="1"/>
    </xf>
    <xf numFmtId="1" fontId="18" fillId="28" borderId="20" xfId="0" applyNumberFormat="1" applyFont="1" applyFill="1" applyBorder="1" applyAlignment="1">
      <alignment horizontal="center" vertical="center" wrapText="1"/>
    </xf>
    <xf numFmtId="1" fontId="18" fillId="0" borderId="47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19" xfId="0" applyBorder="1"/>
    <xf numFmtId="0" fontId="23" fillId="0" borderId="3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8" fillId="0" borderId="61" xfId="0" applyNumberFormat="1" applyFont="1" applyBorder="1" applyAlignment="1">
      <alignment horizontal="center" vertical="center" wrapText="1"/>
    </xf>
    <xf numFmtId="1" fontId="18" fillId="0" borderId="62" xfId="0" applyNumberFormat="1" applyFont="1" applyBorder="1" applyAlignment="1">
      <alignment horizontal="center" vertical="center" wrapText="1"/>
    </xf>
    <xf numFmtId="1" fontId="18" fillId="0" borderId="6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0" borderId="50" xfId="0" applyBorder="1"/>
    <xf numFmtId="0" fontId="18" fillId="0" borderId="27" xfId="0" applyFont="1" applyBorder="1" applyAlignment="1">
      <alignment horizontal="center" vertical="justify" wrapText="1"/>
    </xf>
    <xf numFmtId="0" fontId="18" fillId="0" borderId="36" xfId="0" applyFont="1" applyBorder="1" applyAlignment="1">
      <alignment horizontal="center" vertical="justify" wrapText="1"/>
    </xf>
    <xf numFmtId="0" fontId="18" fillId="0" borderId="26" xfId="0" applyFont="1" applyBorder="1" applyAlignment="1">
      <alignment horizontal="center" vertical="justify" wrapText="1"/>
    </xf>
    <xf numFmtId="0" fontId="18" fillId="0" borderId="49" xfId="0" applyFont="1" applyBorder="1" applyAlignment="1">
      <alignment horizontal="center" vertical="justify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64" xfId="0" applyNumberFormat="1" applyFont="1" applyBorder="1" applyAlignment="1">
      <alignment horizontal="center" vertical="center" wrapText="1"/>
    </xf>
    <xf numFmtId="1" fontId="18" fillId="0" borderId="65" xfId="0" applyNumberFormat="1" applyFont="1" applyBorder="1" applyAlignment="1">
      <alignment horizontal="center" vertical="center" wrapText="1"/>
    </xf>
    <xf numFmtId="1" fontId="18" fillId="0" borderId="66" xfId="0" applyNumberFormat="1" applyFont="1" applyBorder="1" applyAlignment="1">
      <alignment horizontal="center" vertical="center" wrapText="1"/>
    </xf>
    <xf numFmtId="1" fontId="18" fillId="0" borderId="51" xfId="0" applyNumberFormat="1" applyFont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1" fillId="29" borderId="22" xfId="0" applyFont="1" applyFill="1" applyBorder="1" applyAlignment="1">
      <alignment horizontal="center" vertical="center"/>
    </xf>
    <xf numFmtId="0" fontId="21" fillId="29" borderId="28" xfId="0" applyFont="1" applyFill="1" applyBorder="1" applyAlignment="1">
      <alignment horizontal="center" vertical="center"/>
    </xf>
    <xf numFmtId="1" fontId="22" fillId="29" borderId="23" xfId="0" applyNumberFormat="1" applyFont="1" applyFill="1" applyBorder="1" applyAlignment="1">
      <alignment horizontal="center" vertical="center" wrapText="1"/>
    </xf>
    <xf numFmtId="1" fontId="22" fillId="29" borderId="43" xfId="0" applyNumberFormat="1" applyFont="1" applyFill="1" applyBorder="1" applyAlignment="1">
      <alignment horizontal="center" vertical="center" wrapText="1"/>
    </xf>
    <xf numFmtId="1" fontId="22" fillId="29" borderId="45" xfId="0" applyNumberFormat="1" applyFont="1" applyFill="1" applyBorder="1" applyAlignment="1">
      <alignment horizontal="center" vertical="center" wrapText="1"/>
    </xf>
    <xf numFmtId="1" fontId="22" fillId="29" borderId="25" xfId="0" applyNumberFormat="1" applyFont="1" applyFill="1" applyBorder="1" applyAlignment="1">
      <alignment horizontal="center" vertical="center" wrapText="1"/>
    </xf>
    <xf numFmtId="1" fontId="22" fillId="29" borderId="44" xfId="0" applyNumberFormat="1" applyFont="1" applyFill="1" applyBorder="1" applyAlignment="1">
      <alignment horizontal="center" vertical="center" wrapText="1"/>
    </xf>
    <xf numFmtId="1" fontId="22" fillId="29" borderId="31" xfId="0" applyNumberFormat="1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34" fillId="29" borderId="13" xfId="0" applyFont="1" applyFill="1" applyBorder="1" applyAlignment="1">
      <alignment horizontal="left" vertical="center" wrapText="1"/>
    </xf>
    <xf numFmtId="0" fontId="22" fillId="29" borderId="30" xfId="0" applyFont="1" applyFill="1" applyBorder="1" applyAlignment="1">
      <alignment horizontal="center" vertical="center" wrapText="1"/>
    </xf>
    <xf numFmtId="0" fontId="22" fillId="29" borderId="32" xfId="0" applyFont="1" applyFill="1" applyBorder="1" applyAlignment="1">
      <alignment horizontal="center" vertical="center" wrapText="1"/>
    </xf>
    <xf numFmtId="0" fontId="22" fillId="29" borderId="29" xfId="0" applyFont="1" applyFill="1" applyBorder="1" applyAlignment="1">
      <alignment horizontal="center" vertical="center" wrapText="1"/>
    </xf>
    <xf numFmtId="1" fontId="22" fillId="29" borderId="22" xfId="0" applyNumberFormat="1" applyFont="1" applyFill="1" applyBorder="1" applyAlignment="1">
      <alignment horizontal="center" vertical="center" wrapText="1"/>
    </xf>
    <xf numFmtId="1" fontId="22" fillId="29" borderId="28" xfId="0" applyNumberFormat="1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vertical="center" wrapText="1"/>
    </xf>
    <xf numFmtId="0" fontId="49" fillId="0" borderId="32" xfId="0" applyFont="1" applyFill="1" applyBorder="1" applyAlignment="1">
      <alignment vertical="center" wrapText="1"/>
    </xf>
    <xf numFmtId="0" fontId="49" fillId="0" borderId="29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left" vertical="center" wrapText="1"/>
    </xf>
    <xf numFmtId="1" fontId="49" fillId="30" borderId="0" xfId="0" applyNumberFormat="1" applyFont="1" applyFill="1" applyAlignment="1">
      <alignment horizontal="right" vertical="center"/>
    </xf>
    <xf numFmtId="1" fontId="49" fillId="30" borderId="0" xfId="0" applyNumberFormat="1" applyFont="1" applyFill="1" applyAlignment="1">
      <alignment horizontal="left" vertical="center"/>
    </xf>
    <xf numFmtId="0" fontId="34" fillId="29" borderId="44" xfId="0" applyFont="1" applyFill="1" applyBorder="1" applyAlignment="1">
      <alignment horizontal="center" vertical="center" wrapText="1"/>
    </xf>
    <xf numFmtId="1" fontId="22" fillId="29" borderId="13" xfId="0" applyNumberFormat="1" applyFont="1" applyFill="1" applyBorder="1" applyAlignment="1">
      <alignment horizontal="center" vertical="center" textRotation="90" wrapText="1"/>
    </xf>
    <xf numFmtId="1" fontId="22" fillId="29" borderId="13" xfId="0" applyNumberFormat="1" applyFont="1" applyFill="1" applyBorder="1" applyAlignment="1">
      <alignment horizontal="center" vertical="center" wrapText="1"/>
    </xf>
    <xf numFmtId="1" fontId="22" fillId="32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1" fontId="49" fillId="0" borderId="30" xfId="0" applyNumberFormat="1" applyFont="1" applyFill="1" applyBorder="1" applyAlignment="1">
      <alignment horizontal="right" wrapText="1"/>
    </xf>
    <xf numFmtId="1" fontId="49" fillId="0" borderId="29" xfId="0" applyNumberFormat="1" applyFont="1" applyFill="1" applyBorder="1" applyAlignment="1">
      <alignment horizontal="right" wrapText="1"/>
    </xf>
    <xf numFmtId="0" fontId="49" fillId="0" borderId="30" xfId="0" applyFont="1" applyFill="1" applyBorder="1" applyAlignment="1">
      <alignment horizontal="right"/>
    </xf>
    <xf numFmtId="0" fontId="49" fillId="0" borderId="29" xfId="0" applyFont="1" applyFill="1" applyBorder="1" applyAlignment="1">
      <alignment horizontal="right"/>
    </xf>
    <xf numFmtId="0" fontId="49" fillId="0" borderId="13" xfId="0" applyFont="1" applyFill="1" applyBorder="1" applyAlignment="1">
      <alignment horizontal="right"/>
    </xf>
    <xf numFmtId="0" fontId="34" fillId="0" borderId="22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54" fillId="0" borderId="32" xfId="0" applyFont="1" applyFill="1" applyBorder="1" applyAlignment="1">
      <alignment horizontal="right"/>
    </xf>
    <xf numFmtId="0" fontId="54" fillId="0" borderId="29" xfId="0" applyFont="1" applyFill="1" applyBorder="1" applyAlignment="1">
      <alignment horizontal="right"/>
    </xf>
    <xf numFmtId="1" fontId="49" fillId="0" borderId="32" xfId="0" applyNumberFormat="1" applyFont="1" applyFill="1" applyBorder="1" applyAlignment="1">
      <alignment horizontal="right" wrapText="1"/>
    </xf>
    <xf numFmtId="0" fontId="34" fillId="29" borderId="44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>
      <alignment horizontal="center" vertical="center" textRotation="90" wrapText="1"/>
    </xf>
    <xf numFmtId="0" fontId="21" fillId="29" borderId="13" xfId="0" applyFont="1" applyFill="1" applyBorder="1" applyAlignment="1">
      <alignment horizontal="center" vertical="top" wrapText="1"/>
    </xf>
    <xf numFmtId="0" fontId="21" fillId="29" borderId="22" xfId="0" applyFont="1" applyFill="1" applyBorder="1" applyAlignment="1">
      <alignment horizontal="center" vertical="center" wrapText="1"/>
    </xf>
    <xf numFmtId="0" fontId="21" fillId="29" borderId="28" xfId="0" applyFont="1" applyFill="1" applyBorder="1" applyAlignment="1">
      <alignment horizontal="center" vertical="center" wrapText="1"/>
    </xf>
    <xf numFmtId="1" fontId="49" fillId="30" borderId="0" xfId="0" applyNumberFormat="1" applyFont="1" applyFill="1" applyAlignment="1">
      <alignment vertical="center"/>
    </xf>
    <xf numFmtId="0" fontId="21" fillId="29" borderId="22" xfId="0" applyFont="1" applyFill="1" applyBorder="1" applyAlignment="1">
      <alignment horizontal="center" vertical="top" wrapText="1"/>
    </xf>
    <xf numFmtId="0" fontId="21" fillId="29" borderId="28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>
      <alignment vertical="center" textRotation="90" wrapText="1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43" xfId="0" applyFont="1" applyFill="1" applyBorder="1" applyAlignment="1">
      <alignment horizontal="center" vertical="center" wrapText="1"/>
    </xf>
    <xf numFmtId="0" fontId="21" fillId="29" borderId="45" xfId="0" applyFont="1" applyFill="1" applyBorder="1" applyAlignment="1">
      <alignment horizontal="center" vertical="center" wrapText="1"/>
    </xf>
    <xf numFmtId="0" fontId="21" fillId="29" borderId="25" xfId="0" applyFont="1" applyFill="1" applyBorder="1" applyAlignment="1">
      <alignment horizontal="center" vertical="center" wrapText="1"/>
    </xf>
    <xf numFmtId="0" fontId="21" fillId="29" borderId="44" xfId="0" applyFont="1" applyFill="1" applyBorder="1" applyAlignment="1">
      <alignment horizontal="center" vertical="center" wrapText="1"/>
    </xf>
    <xf numFmtId="0" fontId="21" fillId="29" borderId="31" xfId="0" applyFont="1" applyFill="1" applyBorder="1" applyAlignment="1">
      <alignment horizontal="center" vertical="center" wrapText="1"/>
    </xf>
    <xf numFmtId="0" fontId="21" fillId="29" borderId="23" xfId="0" applyFont="1" applyFill="1" applyBorder="1" applyAlignment="1">
      <alignment horizontal="center" vertical="top" wrapText="1"/>
    </xf>
    <xf numFmtId="0" fontId="21" fillId="29" borderId="43" xfId="0" applyFont="1" applyFill="1" applyBorder="1" applyAlignment="1">
      <alignment horizontal="center" vertical="top" wrapText="1"/>
    </xf>
    <xf numFmtId="0" fontId="21" fillId="29" borderId="25" xfId="0" applyFont="1" applyFill="1" applyBorder="1" applyAlignment="1">
      <alignment horizontal="center" vertical="top" wrapText="1"/>
    </xf>
    <xf numFmtId="0" fontId="21" fillId="29" borderId="44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horizontal="right" wrapText="1"/>
    </xf>
    <xf numFmtId="0" fontId="21" fillId="33" borderId="13" xfId="0" applyFont="1" applyFill="1" applyBorder="1" applyAlignment="1">
      <alignment horizontal="center" vertical="top" wrapText="1"/>
    </xf>
    <xf numFmtId="0" fontId="21" fillId="32" borderId="13" xfId="0" applyFont="1" applyFill="1" applyBorder="1" applyAlignment="1">
      <alignment horizontal="left" vertical="center" textRotation="90" wrapText="1"/>
    </xf>
    <xf numFmtId="0" fontId="21" fillId="30" borderId="13" xfId="0" applyFont="1" applyFill="1" applyBorder="1" applyAlignment="1">
      <alignment horizontal="center" vertical="top" wrapText="1"/>
    </xf>
    <xf numFmtId="0" fontId="20" fillId="29" borderId="13" xfId="0" applyFont="1" applyFill="1" applyBorder="1" applyAlignment="1">
      <alignment horizontal="left" vertical="top" wrapText="1"/>
    </xf>
    <xf numFmtId="0" fontId="36" fillId="33" borderId="13" xfId="0" applyFont="1" applyFill="1" applyBorder="1" applyAlignment="1">
      <alignment horizontal="center" vertical="top" wrapText="1"/>
    </xf>
    <xf numFmtId="0" fontId="36" fillId="29" borderId="13" xfId="0" applyFont="1" applyFill="1" applyBorder="1" applyAlignment="1">
      <alignment horizontal="center" vertical="top" wrapText="1"/>
    </xf>
    <xf numFmtId="0" fontId="36" fillId="29" borderId="22" xfId="0" applyFont="1" applyFill="1" applyBorder="1" applyAlignment="1">
      <alignment horizontal="center" vertical="top" wrapText="1"/>
    </xf>
    <xf numFmtId="0" fontId="36" fillId="29" borderId="28" xfId="0" applyFont="1" applyFill="1" applyBorder="1" applyAlignment="1">
      <alignment horizontal="center" vertical="top" wrapText="1"/>
    </xf>
    <xf numFmtId="0" fontId="36" fillId="29" borderId="30" xfId="0" applyFont="1" applyFill="1" applyBorder="1" applyAlignment="1">
      <alignment horizontal="center" vertical="center" textRotation="90" wrapText="1"/>
    </xf>
    <xf numFmtId="0" fontId="36" fillId="29" borderId="32" xfId="0" applyFont="1" applyFill="1" applyBorder="1" applyAlignment="1">
      <alignment horizontal="center" vertical="center" textRotation="90" wrapText="1"/>
    </xf>
    <xf numFmtId="0" fontId="36" fillId="29" borderId="29" xfId="0" applyFont="1" applyFill="1" applyBorder="1" applyAlignment="1">
      <alignment horizontal="center" vertical="center" textRotation="90" wrapText="1"/>
    </xf>
    <xf numFmtId="0" fontId="36" fillId="29" borderId="21" xfId="0" applyFont="1" applyFill="1" applyBorder="1" applyAlignment="1">
      <alignment horizontal="center" vertical="top" wrapText="1"/>
    </xf>
    <xf numFmtId="1" fontId="49" fillId="30" borderId="0" xfId="0" applyNumberFormat="1" applyFont="1" applyFill="1" applyAlignment="1">
      <alignment horizontal="center" vertical="center"/>
    </xf>
    <xf numFmtId="0" fontId="34" fillId="29" borderId="0" xfId="0" applyFont="1" applyFill="1" applyAlignment="1">
      <alignment horizontal="center" vertical="top" wrapText="1"/>
    </xf>
    <xf numFmtId="0" fontId="36" fillId="32" borderId="13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right" wrapText="1"/>
    </xf>
    <xf numFmtId="0" fontId="49" fillId="0" borderId="30" xfId="0" applyFont="1" applyFill="1" applyBorder="1" applyAlignment="1">
      <alignment horizontal="right" wrapText="1"/>
    </xf>
    <xf numFmtId="0" fontId="49" fillId="0" borderId="32" xfId="0" applyFont="1" applyFill="1" applyBorder="1" applyAlignment="1">
      <alignment horizontal="right" wrapText="1"/>
    </xf>
    <xf numFmtId="0" fontId="49" fillId="0" borderId="29" xfId="0" applyFont="1" applyFill="1" applyBorder="1" applyAlignment="1">
      <alignment horizontal="right" wrapText="1"/>
    </xf>
    <xf numFmtId="0" fontId="49" fillId="0" borderId="30" xfId="0" applyFont="1" applyFill="1" applyBorder="1" applyAlignment="1">
      <alignment horizontal="left" vertical="top" wrapText="1"/>
    </xf>
    <xf numFmtId="0" fontId="49" fillId="0" borderId="32" xfId="0" applyFont="1" applyFill="1" applyBorder="1" applyAlignment="1">
      <alignment horizontal="left" vertical="top" wrapText="1"/>
    </xf>
    <xf numFmtId="0" fontId="49" fillId="0" borderId="29" xfId="0" applyFont="1" applyFill="1" applyBorder="1" applyAlignment="1">
      <alignment horizontal="left" vertical="top" wrapText="1"/>
    </xf>
    <xf numFmtId="0" fontId="21" fillId="29" borderId="21" xfId="0" applyFont="1" applyFill="1" applyBorder="1" applyAlignment="1">
      <alignment horizontal="center" vertical="center" wrapText="1"/>
    </xf>
    <xf numFmtId="0" fontId="21" fillId="29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horizontal="left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20" fillId="29" borderId="22" xfId="0" applyFont="1" applyFill="1" applyBorder="1" applyAlignment="1">
      <alignment horizontal="left" vertical="center" wrapText="1"/>
    </xf>
    <xf numFmtId="0" fontId="20" fillId="29" borderId="21" xfId="0" applyFont="1" applyFill="1" applyBorder="1" applyAlignment="1">
      <alignment horizontal="left" vertical="center" wrapText="1"/>
    </xf>
    <xf numFmtId="0" fontId="20" fillId="29" borderId="28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wrapText="1"/>
    </xf>
    <xf numFmtId="0" fontId="34" fillId="0" borderId="21" xfId="0" applyFont="1" applyFill="1" applyBorder="1" applyAlignment="1">
      <alignment wrapText="1"/>
    </xf>
    <xf numFmtId="0" fontId="34" fillId="0" borderId="28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22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19" fillId="0" borderId="28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49" fillId="0" borderId="45" xfId="0" applyFont="1" applyFill="1" applyBorder="1" applyAlignment="1">
      <alignment horizontal="left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wrapText="1"/>
    </xf>
    <xf numFmtId="0" fontId="34" fillId="0" borderId="21" xfId="0" applyFont="1" applyFill="1" applyBorder="1" applyAlignment="1">
      <alignment horizontal="left" wrapText="1"/>
    </xf>
    <xf numFmtId="0" fontId="34" fillId="0" borderId="28" xfId="0" applyFont="1" applyFill="1" applyBorder="1" applyAlignment="1">
      <alignment horizontal="left" wrapText="1"/>
    </xf>
    <xf numFmtId="0" fontId="49" fillId="0" borderId="43" xfId="0" applyFont="1" applyFill="1" applyBorder="1" applyAlignment="1">
      <alignment horizontal="left" vertical="center" wrapText="1"/>
    </xf>
    <xf numFmtId="0" fontId="49" fillId="0" borderId="44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20" fillId="29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22" xfId="0" applyNumberFormat="1" applyFont="1" applyFill="1" applyBorder="1" applyAlignment="1">
      <alignment horizontal="left" vertical="top" wrapText="1"/>
    </xf>
    <xf numFmtId="0" fontId="49" fillId="0" borderId="21" xfId="0" applyNumberFormat="1" applyFont="1" applyFill="1" applyBorder="1" applyAlignment="1">
      <alignment horizontal="left" vertical="top" wrapText="1"/>
    </xf>
    <xf numFmtId="0" fontId="49" fillId="0" borderId="28" xfId="0" applyNumberFormat="1" applyFont="1" applyFill="1" applyBorder="1" applyAlignment="1">
      <alignment horizontal="left" vertical="top" wrapText="1"/>
    </xf>
    <xf numFmtId="0" fontId="34" fillId="0" borderId="22" xfId="0" applyNumberFormat="1" applyFont="1" applyFill="1" applyBorder="1" applyAlignment="1">
      <alignment horizontal="left" vertical="top" wrapText="1"/>
    </xf>
    <xf numFmtId="0" fontId="34" fillId="0" borderId="21" xfId="0" applyNumberFormat="1" applyFont="1" applyFill="1" applyBorder="1" applyAlignment="1">
      <alignment horizontal="left" vertical="top" wrapText="1"/>
    </xf>
    <xf numFmtId="0" fontId="34" fillId="0" borderId="28" xfId="0" applyNumberFormat="1" applyFont="1" applyFill="1" applyBorder="1" applyAlignment="1">
      <alignment horizontal="left" vertical="top" wrapText="1"/>
    </xf>
    <xf numFmtId="0" fontId="18" fillId="29" borderId="30" xfId="0" applyFont="1" applyFill="1" applyBorder="1" applyAlignment="1">
      <alignment horizontal="center" vertical="center" wrapText="1"/>
    </xf>
    <xf numFmtId="0" fontId="18" fillId="29" borderId="32" xfId="0" applyFont="1" applyFill="1" applyBorder="1" applyAlignment="1">
      <alignment horizontal="center" vertical="center" wrapText="1"/>
    </xf>
    <xf numFmtId="0" fontId="18" fillId="29" borderId="29" xfId="0" applyFont="1" applyFill="1" applyBorder="1" applyAlignment="1">
      <alignment horizontal="center" vertical="center" wrapText="1"/>
    </xf>
    <xf numFmtId="0" fontId="34" fillId="29" borderId="22" xfId="0" applyFont="1" applyFill="1" applyBorder="1" applyAlignment="1">
      <alignment horizontal="left" vertical="center" wrapText="1"/>
    </xf>
    <xf numFmtId="0" fontId="34" fillId="29" borderId="21" xfId="0" applyFont="1" applyFill="1" applyBorder="1" applyAlignment="1">
      <alignment horizontal="left" vertical="center" wrapText="1"/>
    </xf>
    <xf numFmtId="0" fontId="34" fillId="29" borderId="28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49" fillId="0" borderId="28" xfId="0" applyFont="1" applyFill="1" applyBorder="1" applyAlignment="1">
      <alignment horizontal="left" vertical="top" wrapText="1"/>
    </xf>
    <xf numFmtId="0" fontId="18" fillId="29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top" wrapText="1"/>
    </xf>
    <xf numFmtId="0" fontId="34" fillId="0" borderId="22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8" xfId="0" applyFont="1" applyFill="1" applyBorder="1" applyAlignment="1">
      <alignment horizontal="center" vertical="top" wrapText="1"/>
    </xf>
    <xf numFmtId="0" fontId="49" fillId="0" borderId="23" xfId="0" applyFont="1" applyFill="1" applyBorder="1" applyAlignment="1">
      <alignment horizontal="left" vertical="center"/>
    </xf>
    <xf numFmtId="0" fontId="49" fillId="0" borderId="45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center"/>
    </xf>
    <xf numFmtId="0" fontId="49" fillId="0" borderId="31" xfId="0" applyFont="1" applyFill="1" applyBorder="1" applyAlignment="1">
      <alignment horizontal="left" vertical="center"/>
    </xf>
    <xf numFmtId="0" fontId="23" fillId="29" borderId="13" xfId="0" applyFont="1" applyFill="1" applyBorder="1" applyAlignment="1">
      <alignment horizontal="center" vertical="center" wrapText="1"/>
    </xf>
    <xf numFmtId="0" fontId="23" fillId="29" borderId="13" xfId="0" applyFont="1" applyFill="1" applyBorder="1" applyAlignment="1">
      <alignment horizontal="center" vertical="center" textRotation="90" wrapText="1"/>
    </xf>
    <xf numFmtId="0" fontId="23" fillId="29" borderId="13" xfId="0" applyFont="1" applyFill="1" applyBorder="1" applyAlignment="1">
      <alignment horizontal="center" vertical="top" wrapText="1"/>
    </xf>
    <xf numFmtId="0" fontId="23" fillId="29" borderId="22" xfId="0" applyFont="1" applyFill="1" applyBorder="1" applyAlignment="1">
      <alignment horizontal="center" vertical="center" wrapText="1"/>
    </xf>
    <xf numFmtId="0" fontId="23" fillId="29" borderId="2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 vertical="top" wrapText="1"/>
    </xf>
    <xf numFmtId="0" fontId="34" fillId="0" borderId="21" xfId="0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horizontal="left" vertical="top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34" fillId="29" borderId="44" xfId="0" applyFont="1" applyFill="1" applyBorder="1" applyAlignment="1">
      <alignment horizontal="center" wrapText="1"/>
    </xf>
    <xf numFmtId="0" fontId="34" fillId="29" borderId="44" xfId="0" applyFont="1" applyFill="1" applyBorder="1" applyAlignment="1">
      <alignment horizontal="center"/>
    </xf>
    <xf numFmtId="0" fontId="23" fillId="29" borderId="22" xfId="0" applyFont="1" applyFill="1" applyBorder="1" applyAlignment="1">
      <alignment horizontal="center" vertical="top" wrapText="1"/>
    </xf>
    <xf numFmtId="0" fontId="23" fillId="29" borderId="21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center" wrapText="1"/>
    </xf>
    <xf numFmtId="0" fontId="18" fillId="29" borderId="30" xfId="0" applyFont="1" applyFill="1" applyBorder="1" applyAlignment="1">
      <alignment horizontal="center" vertical="center" textRotation="90" wrapText="1"/>
    </xf>
    <xf numFmtId="0" fontId="18" fillId="29" borderId="32" xfId="0" applyFont="1" applyFill="1" applyBorder="1" applyAlignment="1">
      <alignment horizontal="center" vertical="center" textRotation="90" wrapText="1"/>
    </xf>
    <xf numFmtId="0" fontId="18" fillId="29" borderId="29" xfId="0" applyFont="1" applyFill="1" applyBorder="1" applyAlignment="1">
      <alignment horizontal="center" vertical="center" textRotation="90" wrapText="1"/>
    </xf>
    <xf numFmtId="0" fontId="18" fillId="29" borderId="22" xfId="0" applyFont="1" applyFill="1" applyBorder="1" applyAlignment="1">
      <alignment horizontal="center" vertical="top" wrapText="1"/>
    </xf>
    <xf numFmtId="0" fontId="18" fillId="29" borderId="21" xfId="0" applyFont="1" applyFill="1" applyBorder="1" applyAlignment="1">
      <alignment horizontal="center" vertical="top" wrapText="1"/>
    </xf>
    <xf numFmtId="0" fontId="18" fillId="29" borderId="28" xfId="0" applyFont="1" applyFill="1" applyBorder="1" applyAlignment="1">
      <alignment horizontal="center" vertical="top" wrapText="1"/>
    </xf>
    <xf numFmtId="0" fontId="49" fillId="0" borderId="30" xfId="0" applyNumberFormat="1" applyFont="1" applyFill="1" applyBorder="1" applyAlignment="1">
      <alignment horizontal="right"/>
    </xf>
    <xf numFmtId="0" fontId="49" fillId="0" borderId="29" xfId="0" applyNumberFormat="1" applyFont="1" applyFill="1" applyBorder="1" applyAlignment="1">
      <alignment horizontal="right"/>
    </xf>
    <xf numFmtId="0" fontId="34" fillId="29" borderId="13" xfId="0" applyNumberFormat="1" applyFont="1" applyFill="1" applyBorder="1" applyAlignment="1">
      <alignment horizontal="left" vertical="center" wrapText="1"/>
    </xf>
    <xf numFmtId="0" fontId="49" fillId="29" borderId="13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Fill="1" applyBorder="1" applyAlignment="1">
      <alignment horizontal="left" vertical="center" wrapText="1"/>
    </xf>
    <xf numFmtId="0" fontId="22" fillId="33" borderId="13" xfId="0" applyNumberFormat="1" applyFont="1" applyFill="1" applyBorder="1" applyAlignment="1">
      <alignment horizontal="center" vertical="center" wrapText="1"/>
    </xf>
    <xf numFmtId="0" fontId="22" fillId="29" borderId="13" xfId="0" applyNumberFormat="1" applyFont="1" applyFill="1" applyBorder="1" applyAlignment="1">
      <alignment horizontal="center" vertical="center" textRotation="90" wrapText="1"/>
    </xf>
    <xf numFmtId="0" fontId="22" fillId="29" borderId="13" xfId="0" applyNumberFormat="1" applyFont="1" applyFill="1" applyBorder="1" applyAlignment="1">
      <alignment horizontal="center" vertical="center"/>
    </xf>
    <xf numFmtId="0" fontId="22" fillId="29" borderId="13" xfId="0" applyNumberFormat="1" applyFont="1" applyFill="1" applyBorder="1" applyAlignment="1">
      <alignment horizontal="left" vertical="center" textRotation="90" wrapText="1"/>
    </xf>
    <xf numFmtId="0" fontId="22" fillId="29" borderId="22" xfId="0" applyNumberFormat="1" applyFont="1" applyFill="1" applyBorder="1" applyAlignment="1">
      <alignment horizontal="center" vertical="center" wrapText="1"/>
    </xf>
    <xf numFmtId="0" fontId="22" fillId="29" borderId="21" xfId="0" applyNumberFormat="1" applyFont="1" applyFill="1" applyBorder="1" applyAlignment="1">
      <alignment horizontal="center" vertical="center" wrapText="1"/>
    </xf>
    <xf numFmtId="0" fontId="22" fillId="29" borderId="28" xfId="0" applyNumberFormat="1" applyFont="1" applyFill="1" applyBorder="1" applyAlignment="1">
      <alignment horizontal="center" vertical="center" wrapText="1"/>
    </xf>
    <xf numFmtId="0" fontId="22" fillId="29" borderId="22" xfId="0" applyNumberFormat="1" applyFont="1" applyFill="1" applyBorder="1" applyAlignment="1">
      <alignment horizontal="center" vertical="center"/>
    </xf>
    <xf numFmtId="0" fontId="22" fillId="29" borderId="28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left" vertical="center"/>
    </xf>
    <xf numFmtId="0" fontId="49" fillId="0" borderId="30" xfId="0" applyNumberFormat="1" applyFont="1" applyFill="1" applyBorder="1" applyAlignment="1">
      <alignment horizontal="left" vertical="center" wrapText="1"/>
    </xf>
    <xf numFmtId="0" fontId="49" fillId="0" borderId="29" xfId="0" applyNumberFormat="1" applyFont="1" applyFill="1" applyBorder="1" applyAlignment="1">
      <alignment horizontal="left" vertical="center" wrapText="1"/>
    </xf>
    <xf numFmtId="0" fontId="49" fillId="0" borderId="30" xfId="0" applyNumberFormat="1" applyFont="1" applyFill="1" applyBorder="1" applyAlignment="1">
      <alignment horizontal="center" vertical="center" wrapText="1"/>
    </xf>
    <xf numFmtId="0" fontId="49" fillId="0" borderId="29" xfId="0" applyNumberFormat="1" applyFont="1" applyFill="1" applyBorder="1" applyAlignment="1">
      <alignment horizontal="center" vertical="center" wrapText="1"/>
    </xf>
    <xf numFmtId="0" fontId="49" fillId="0" borderId="32" xfId="0" applyNumberFormat="1" applyFont="1" applyFill="1" applyBorder="1" applyAlignment="1">
      <alignment horizontal="left" vertical="center" wrapText="1"/>
    </xf>
    <xf numFmtId="0" fontId="34" fillId="29" borderId="44" xfId="0" applyNumberFormat="1" applyFont="1" applyFill="1" applyBorder="1" applyAlignment="1">
      <alignment horizontal="center" vertical="center" wrapText="1"/>
    </xf>
    <xf numFmtId="0" fontId="22" fillId="29" borderId="13" xfId="0" applyNumberFormat="1" applyFont="1" applyFill="1" applyBorder="1" applyAlignment="1">
      <alignment horizontal="center" vertical="center" wrapText="1"/>
    </xf>
    <xf numFmtId="0" fontId="22" fillId="29" borderId="30" xfId="0" applyNumberFormat="1" applyFont="1" applyFill="1" applyBorder="1" applyAlignment="1">
      <alignment horizontal="center" vertical="center" textRotation="90" wrapText="1"/>
    </xf>
    <xf numFmtId="0" fontId="22" fillId="29" borderId="32" xfId="0" applyNumberFormat="1" applyFont="1" applyFill="1" applyBorder="1" applyAlignment="1">
      <alignment horizontal="center" vertical="center" textRotation="90" wrapText="1"/>
    </xf>
    <xf numFmtId="0" fontId="22" fillId="29" borderId="29" xfId="0" applyNumberFormat="1" applyFont="1" applyFill="1" applyBorder="1" applyAlignment="1">
      <alignment horizontal="center" vertical="center" textRotation="90" wrapText="1"/>
    </xf>
    <xf numFmtId="0" fontId="22" fillId="29" borderId="13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top"/>
    </xf>
    <xf numFmtId="0" fontId="20" fillId="29" borderId="13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 wrapText="1"/>
    </xf>
    <xf numFmtId="0" fontId="21" fillId="29" borderId="22" xfId="0" applyFont="1" applyFill="1" applyBorder="1" applyAlignment="1">
      <alignment horizontal="center" vertical="top"/>
    </xf>
    <xf numFmtId="0" fontId="21" fillId="29" borderId="28" xfId="0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top"/>
    </xf>
    <xf numFmtId="0" fontId="34" fillId="0" borderId="13" xfId="0" applyFont="1" applyFill="1" applyBorder="1" applyAlignment="1">
      <alignment vertical="top"/>
    </xf>
    <xf numFmtId="0" fontId="34" fillId="29" borderId="44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vertical="top" wrapText="1"/>
    </xf>
    <xf numFmtId="0" fontId="21" fillId="29" borderId="2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21" fillId="29" borderId="29" xfId="0" applyFont="1" applyFill="1" applyBorder="1" applyAlignment="1">
      <alignment horizontal="center" vertical="top" textRotation="90" wrapText="1"/>
    </xf>
    <xf numFmtId="0" fontId="21" fillId="29" borderId="13" xfId="0" applyFont="1" applyFill="1" applyBorder="1" applyAlignment="1">
      <alignment horizontal="center" vertical="top" textRotation="90" wrapText="1"/>
    </xf>
    <xf numFmtId="0" fontId="21" fillId="29" borderId="29" xfId="0" applyFont="1" applyFill="1" applyBorder="1" applyAlignment="1">
      <alignment horizontal="center" vertical="top"/>
    </xf>
    <xf numFmtId="0" fontId="21" fillId="29" borderId="13" xfId="0" applyFont="1" applyFill="1" applyBorder="1" applyAlignment="1">
      <alignment horizontal="center" vertical="top"/>
    </xf>
    <xf numFmtId="0" fontId="21" fillId="29" borderId="30" xfId="0" applyFont="1" applyFill="1" applyBorder="1" applyAlignment="1">
      <alignment horizontal="center" vertical="top" textRotation="90" wrapText="1"/>
    </xf>
    <xf numFmtId="0" fontId="21" fillId="29" borderId="32" xfId="0" applyFont="1" applyFill="1" applyBorder="1" applyAlignment="1">
      <alignment horizontal="center" vertical="top" textRotation="90" wrapText="1"/>
    </xf>
    <xf numFmtId="0" fontId="21" fillId="29" borderId="29" xfId="0" applyFont="1" applyFill="1" applyBorder="1" applyAlignment="1">
      <alignment horizontal="center" vertical="top" wrapText="1"/>
    </xf>
    <xf numFmtId="0" fontId="21" fillId="29" borderId="21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horizontal="left" vertical="top" wrapText="1"/>
    </xf>
    <xf numFmtId="0" fontId="20" fillId="0" borderId="45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0" fontId="19" fillId="0" borderId="44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21" fillId="29" borderId="30" xfId="0" applyFont="1" applyFill="1" applyBorder="1" applyAlignment="1">
      <alignment horizontal="left" vertical="center" textRotation="90" wrapText="1"/>
    </xf>
    <xf numFmtId="0" fontId="21" fillId="29" borderId="32" xfId="0" applyFont="1" applyFill="1" applyBorder="1" applyAlignment="1">
      <alignment horizontal="left" vertical="center" textRotation="90" wrapText="1"/>
    </xf>
    <xf numFmtId="0" fontId="21" fillId="29" borderId="29" xfId="0" applyFont="1" applyFill="1" applyBorder="1" applyAlignment="1">
      <alignment horizontal="left" vertical="center" textRotation="90" wrapText="1"/>
    </xf>
    <xf numFmtId="0" fontId="19" fillId="0" borderId="13" xfId="0" applyFont="1" applyFill="1" applyBorder="1" applyAlignment="1">
      <alignment horizontal="right" vertical="top" wrapText="1"/>
    </xf>
    <xf numFmtId="0" fontId="21" fillId="29" borderId="13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2" xfId="0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left" vertical="top" wrapText="1"/>
    </xf>
    <xf numFmtId="0" fontId="20" fillId="29" borderId="22" xfId="0" applyFont="1" applyFill="1" applyBorder="1" applyAlignment="1">
      <alignment horizontal="left" vertical="top" wrapText="1"/>
    </xf>
    <xf numFmtId="0" fontId="20" fillId="29" borderId="21" xfId="0" applyFont="1" applyFill="1" applyBorder="1" applyAlignment="1">
      <alignment horizontal="left" vertical="top" wrapText="1"/>
    </xf>
    <xf numFmtId="0" fontId="20" fillId="29" borderId="28" xfId="0" applyFont="1" applyFill="1" applyBorder="1" applyAlignment="1">
      <alignment horizontal="left" vertical="top" wrapText="1"/>
    </xf>
    <xf numFmtId="0" fontId="41" fillId="29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vertical="justify" wrapText="1"/>
    </xf>
    <xf numFmtId="0" fontId="41" fillId="0" borderId="22" xfId="0" applyFont="1" applyBorder="1" applyAlignment="1">
      <alignment vertical="justify" wrapText="1"/>
    </xf>
    <xf numFmtId="0" fontId="41" fillId="0" borderId="22" xfId="0" applyFont="1" applyBorder="1" applyAlignment="1"/>
    <xf numFmtId="0" fontId="41" fillId="0" borderId="21" xfId="0" applyFont="1" applyBorder="1" applyAlignment="1"/>
    <xf numFmtId="0" fontId="41" fillId="0" borderId="23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 wrapText="1"/>
    </xf>
    <xf numFmtId="1" fontId="41" fillId="32" borderId="13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0" fontId="19" fillId="29" borderId="44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8" xfId="0" applyFont="1" applyFill="1" applyBorder="1" applyAlignment="1">
      <alignment horizontal="center" vertical="center" wrapText="1"/>
    </xf>
    <xf numFmtId="0" fontId="21" fillId="29" borderId="30" xfId="0" applyFont="1" applyFill="1" applyBorder="1" applyAlignment="1">
      <alignment horizontal="center" vertical="center" textRotation="90" wrapText="1"/>
    </xf>
    <xf numFmtId="0" fontId="21" fillId="29" borderId="32" xfId="0" applyFont="1" applyFill="1" applyBorder="1" applyAlignment="1">
      <alignment horizontal="center" vertical="center" textRotation="90" wrapText="1"/>
    </xf>
    <xf numFmtId="0" fontId="21" fillId="29" borderId="29" xfId="0" applyFont="1" applyFill="1" applyBorder="1" applyAlignment="1">
      <alignment horizontal="center" vertical="center" textRotation="90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opLeftCell="A103" zoomScaleNormal="100" zoomScaleSheetLayoutView="110" workbookViewId="0">
      <selection activeCell="T102" sqref="T102"/>
    </sheetView>
  </sheetViews>
  <sheetFormatPr defaultRowHeight="12.75" x14ac:dyDescent="0.2"/>
  <cols>
    <col min="1" max="1" width="2.28515625" style="1" customWidth="1"/>
    <col min="2" max="2" width="0" style="1" hidden="1" customWidth="1"/>
    <col min="3" max="3" width="12.5703125" style="46" customWidth="1"/>
    <col min="4" max="4" width="7.7109375" style="3" customWidth="1"/>
    <col min="5" max="5" width="5.42578125" style="3" customWidth="1"/>
    <col min="6" max="6" width="5" style="317" customWidth="1"/>
    <col min="7" max="7" width="4.7109375" style="3" customWidth="1"/>
    <col min="8" max="8" width="5" style="3" customWidth="1"/>
    <col min="9" max="9" width="5.85546875" style="1" customWidth="1"/>
    <col min="10" max="10" width="6.140625" style="5" customWidth="1"/>
    <col min="11" max="11" width="5.5703125" style="1" customWidth="1"/>
    <col min="12" max="12" width="5.7109375" style="5" customWidth="1"/>
    <col min="13" max="13" width="6.140625" style="1" customWidth="1"/>
    <col min="14" max="14" width="6" style="5" customWidth="1"/>
    <col min="15" max="15" width="5.5703125" style="1" customWidth="1"/>
    <col min="16" max="16" width="5.42578125" style="5" customWidth="1"/>
    <col min="17" max="17" width="5.7109375" style="5" customWidth="1"/>
    <col min="18" max="18" width="5.28515625" style="5" customWidth="1"/>
    <col min="19" max="19" width="4.85546875" style="5" customWidth="1"/>
    <col min="20" max="20" width="4.7109375" style="5" customWidth="1"/>
    <col min="21" max="21" width="4.42578125" style="5" customWidth="1"/>
    <col min="22" max="22" width="5.28515625" style="5" customWidth="1"/>
    <col min="23" max="23" width="5" style="5" customWidth="1"/>
    <col min="24" max="24" width="4.7109375" style="5" customWidth="1"/>
    <col min="25" max="25" width="5.28515625" style="5" customWidth="1"/>
    <col min="26" max="26" width="4.85546875" style="5" customWidth="1"/>
    <col min="27" max="27" width="7.5703125" style="1" customWidth="1"/>
    <col min="28" max="28" width="6.85546875" style="1" customWidth="1"/>
    <col min="29" max="29" width="8.28515625" style="5" customWidth="1"/>
    <col min="30" max="30" width="2.28515625" style="5" hidden="1" customWidth="1"/>
    <col min="31" max="33" width="10.42578125" style="1" hidden="1" customWidth="1"/>
    <col min="34" max="16384" width="9.140625" style="1"/>
  </cols>
  <sheetData>
    <row r="1" spans="1:33" s="4" customFormat="1" x14ac:dyDescent="0.2">
      <c r="C1" s="116"/>
      <c r="D1" s="113"/>
      <c r="E1" s="113"/>
      <c r="F1" s="113"/>
      <c r="G1" s="113"/>
      <c r="H1" s="113"/>
    </row>
    <row r="2" spans="1:33" ht="15.75" x14ac:dyDescent="0.2">
      <c r="C2" s="491" t="s">
        <v>310</v>
      </c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</row>
    <row r="3" spans="1:33" ht="15" customHeight="1" x14ac:dyDescent="0.2">
      <c r="A3" s="6"/>
      <c r="B3" s="6"/>
      <c r="C3" s="491" t="s">
        <v>444</v>
      </c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65"/>
    </row>
    <row r="4" spans="1:33" ht="15" customHeight="1" thickBot="1" x14ac:dyDescent="0.25">
      <c r="A4" s="6"/>
      <c r="B4" s="6"/>
      <c r="C4" s="115"/>
      <c r="D4" s="115"/>
      <c r="E4" s="121"/>
      <c r="F4" s="327"/>
      <c r="G4" s="121"/>
      <c r="H4" s="121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21"/>
      <c r="W4" s="121"/>
      <c r="X4" s="121"/>
      <c r="Y4" s="121"/>
      <c r="Z4" s="115"/>
      <c r="AA4" s="115"/>
      <c r="AB4" s="115"/>
      <c r="AC4" s="115"/>
      <c r="AD4" s="65"/>
    </row>
    <row r="5" spans="1:33" ht="12.75" customHeight="1" x14ac:dyDescent="0.2">
      <c r="A5" s="524" t="s">
        <v>0</v>
      </c>
      <c r="B5" s="525"/>
      <c r="C5" s="506" t="s">
        <v>1</v>
      </c>
      <c r="D5" s="517" t="s">
        <v>169</v>
      </c>
      <c r="E5" s="528" t="s">
        <v>450</v>
      </c>
      <c r="F5" s="528"/>
      <c r="G5" s="528"/>
      <c r="H5" s="528"/>
      <c r="I5" s="531" t="s">
        <v>451</v>
      </c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29" t="s">
        <v>313</v>
      </c>
      <c r="X5" s="529"/>
      <c r="Y5" s="529"/>
      <c r="Z5" s="530"/>
      <c r="AA5" s="511" t="s">
        <v>7</v>
      </c>
      <c r="AB5" s="511" t="s">
        <v>8</v>
      </c>
      <c r="AC5" s="508" t="s">
        <v>130</v>
      </c>
      <c r="AD5" s="66"/>
      <c r="AE5" s="497" t="s">
        <v>222</v>
      </c>
      <c r="AF5" s="498"/>
      <c r="AG5" s="494" t="s">
        <v>223</v>
      </c>
    </row>
    <row r="6" spans="1:33" ht="12.75" customHeight="1" x14ac:dyDescent="0.2">
      <c r="A6" s="526"/>
      <c r="B6" s="527"/>
      <c r="C6" s="507"/>
      <c r="D6" s="518"/>
      <c r="E6" s="528" t="s">
        <v>3</v>
      </c>
      <c r="F6" s="528"/>
      <c r="G6" s="528" t="s">
        <v>4</v>
      </c>
      <c r="H6" s="528"/>
      <c r="I6" s="514" t="s">
        <v>3</v>
      </c>
      <c r="J6" s="515"/>
      <c r="K6" s="516" t="s">
        <v>4</v>
      </c>
      <c r="L6" s="515"/>
      <c r="M6" s="516" t="s">
        <v>5</v>
      </c>
      <c r="N6" s="515"/>
      <c r="O6" s="516" t="s">
        <v>6</v>
      </c>
      <c r="P6" s="514"/>
      <c r="Q6" s="520" t="s">
        <v>259</v>
      </c>
      <c r="R6" s="520"/>
      <c r="S6" s="520" t="s">
        <v>280</v>
      </c>
      <c r="T6" s="520"/>
      <c r="U6" s="521" t="s">
        <v>281</v>
      </c>
      <c r="V6" s="522"/>
      <c r="W6" s="521" t="s">
        <v>3</v>
      </c>
      <c r="X6" s="522"/>
      <c r="Y6" s="521" t="s">
        <v>4</v>
      </c>
      <c r="Z6" s="522"/>
      <c r="AA6" s="523"/>
      <c r="AB6" s="512"/>
      <c r="AC6" s="509"/>
      <c r="AD6" s="66"/>
      <c r="AE6" s="498" t="s">
        <v>224</v>
      </c>
      <c r="AF6" s="500" t="s">
        <v>225</v>
      </c>
      <c r="AG6" s="495"/>
    </row>
    <row r="7" spans="1:33" s="2" customFormat="1" x14ac:dyDescent="0.2">
      <c r="A7" s="7"/>
      <c r="B7" s="8"/>
      <c r="C7" s="40"/>
      <c r="D7" s="519"/>
      <c r="E7" s="316"/>
      <c r="F7" s="318"/>
      <c r="G7" s="316"/>
      <c r="H7" s="318"/>
      <c r="I7" s="315" t="s">
        <v>27</v>
      </c>
      <c r="J7" s="11" t="s">
        <v>28</v>
      </c>
      <c r="K7" s="10" t="s">
        <v>27</v>
      </c>
      <c r="L7" s="11" t="s">
        <v>28</v>
      </c>
      <c r="M7" s="10" t="s">
        <v>27</v>
      </c>
      <c r="N7" s="11" t="s">
        <v>28</v>
      </c>
      <c r="O7" s="10" t="s">
        <v>27</v>
      </c>
      <c r="P7" s="11" t="s">
        <v>28</v>
      </c>
      <c r="Q7" s="241" t="s">
        <v>27</v>
      </c>
      <c r="R7" s="109" t="s">
        <v>28</v>
      </c>
      <c r="S7" s="241" t="s">
        <v>27</v>
      </c>
      <c r="T7" s="109" t="s">
        <v>28</v>
      </c>
      <c r="U7" s="241" t="s">
        <v>27</v>
      </c>
      <c r="V7" s="109" t="s">
        <v>28</v>
      </c>
      <c r="W7" s="109"/>
      <c r="X7" s="109"/>
      <c r="Y7" s="241" t="s">
        <v>27</v>
      </c>
      <c r="Z7" s="109" t="s">
        <v>28</v>
      </c>
      <c r="AA7" s="513"/>
      <c r="AB7" s="513"/>
      <c r="AC7" s="510"/>
      <c r="AD7" s="66"/>
      <c r="AE7" s="499"/>
      <c r="AF7" s="501"/>
      <c r="AG7" s="496"/>
    </row>
    <row r="8" spans="1:33" s="2" customFormat="1" ht="12.75" customHeight="1" x14ac:dyDescent="0.2">
      <c r="A8" s="488" t="s">
        <v>227</v>
      </c>
      <c r="B8" s="489"/>
      <c r="C8" s="489"/>
      <c r="D8" s="489"/>
      <c r="E8" s="493"/>
      <c r="F8" s="493"/>
      <c r="G8" s="493"/>
      <c r="H8" s="493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92"/>
      <c r="AD8" s="67"/>
    </row>
    <row r="9" spans="1:33" x14ac:dyDescent="0.2">
      <c r="A9" s="108">
        <v>1</v>
      </c>
      <c r="B9" s="108"/>
      <c r="C9" s="41" t="s">
        <v>10</v>
      </c>
      <c r="D9" s="48">
        <f>Абинск!E63</f>
        <v>78</v>
      </c>
      <c r="E9" s="25">
        <f>Абинск!F63</f>
        <v>15</v>
      </c>
      <c r="F9" s="319">
        <f>Абинск!G63</f>
        <v>30</v>
      </c>
      <c r="G9" s="25">
        <f>Абинск!H63</f>
        <v>4</v>
      </c>
      <c r="H9" s="319">
        <f>Абинск!I63</f>
        <v>8</v>
      </c>
      <c r="I9" s="23">
        <f>Абинск!J63</f>
        <v>20</v>
      </c>
      <c r="J9" s="24">
        <f>Абинск!K63</f>
        <v>94</v>
      </c>
      <c r="K9" s="23">
        <f>Абинск!L63</f>
        <v>19</v>
      </c>
      <c r="L9" s="24">
        <f>Абинск!M63</f>
        <v>98</v>
      </c>
      <c r="M9" s="23">
        <f>Абинск!N63</f>
        <v>3</v>
      </c>
      <c r="N9" s="24">
        <f>Абинск!O63</f>
        <v>14</v>
      </c>
      <c r="O9" s="23">
        <f>Абинск!P63</f>
        <v>2</v>
      </c>
      <c r="P9" s="24">
        <f>Абинск!Q63</f>
        <v>8</v>
      </c>
      <c r="Q9" s="114">
        <f>Абинск!R63</f>
        <v>1</v>
      </c>
      <c r="R9" s="24">
        <f>Абинск!S63</f>
        <v>4</v>
      </c>
      <c r="S9" s="114">
        <f>Абинск!T63</f>
        <v>0</v>
      </c>
      <c r="T9" s="24">
        <f>Абинск!U63</f>
        <v>0</v>
      </c>
      <c r="U9" s="114">
        <f>Абинск!V63</f>
        <v>0</v>
      </c>
      <c r="V9" s="24">
        <f>Абинск!W63</f>
        <v>0</v>
      </c>
      <c r="W9" s="25">
        <f>Абинск!X63</f>
        <v>14</v>
      </c>
      <c r="X9" s="24">
        <f>Абинск!Y63</f>
        <v>109</v>
      </c>
      <c r="Y9" s="114">
        <f>Абинск!Z63</f>
        <v>0</v>
      </c>
      <c r="Z9" s="24">
        <f>Абинск!AA63</f>
        <v>0</v>
      </c>
      <c r="AA9" s="23">
        <f>Абинск!AB63</f>
        <v>288</v>
      </c>
      <c r="AB9" s="23">
        <f>Абинск!AC63</f>
        <v>77</v>
      </c>
      <c r="AC9" s="319">
        <f>Абинск!AD63</f>
        <v>365</v>
      </c>
      <c r="AD9" s="24"/>
      <c r="AE9" s="24" t="e">
        <f>Абинск!#REF!</f>
        <v>#REF!</v>
      </c>
      <c r="AF9" s="24" t="e">
        <f>Абинск!#REF!</f>
        <v>#REF!</v>
      </c>
      <c r="AG9" s="24" t="e">
        <f>Абинск!#REF!</f>
        <v>#REF!</v>
      </c>
    </row>
    <row r="10" spans="1:33" x14ac:dyDescent="0.2">
      <c r="A10" s="108">
        <v>2</v>
      </c>
      <c r="B10" s="108"/>
      <c r="C10" s="41" t="s">
        <v>11</v>
      </c>
      <c r="D10" s="48">
        <f>Ахтырка!E19</f>
        <v>5</v>
      </c>
      <c r="E10" s="25">
        <f>Ахтырка!F19</f>
        <v>0</v>
      </c>
      <c r="F10" s="319">
        <f>Ахтырка!G19</f>
        <v>0</v>
      </c>
      <c r="G10" s="25">
        <f>Ахтырка!H19</f>
        <v>0</v>
      </c>
      <c r="H10" s="319">
        <f>Ахтырка!I19</f>
        <v>0</v>
      </c>
      <c r="I10" s="23">
        <f>Ахтырка!J19</f>
        <v>1</v>
      </c>
      <c r="J10" s="24">
        <f>Ахтырка!K19</f>
        <v>4</v>
      </c>
      <c r="K10" s="23">
        <f>Ахтырка!L19</f>
        <v>2</v>
      </c>
      <c r="L10" s="24">
        <f>Ахтырка!M19</f>
        <v>8</v>
      </c>
      <c r="M10" s="23">
        <f>Ахтырка!N19</f>
        <v>2</v>
      </c>
      <c r="N10" s="24">
        <f>Ахтырка!O19</f>
        <v>10</v>
      </c>
      <c r="O10" s="23">
        <f>Ахтырка!P19</f>
        <v>0</v>
      </c>
      <c r="P10" s="24">
        <f>Ахтырка!Q19</f>
        <v>0</v>
      </c>
      <c r="Q10" s="114">
        <f>Ахтырка!R19</f>
        <v>0</v>
      </c>
      <c r="R10" s="24">
        <f>Ахтырка!S19</f>
        <v>0</v>
      </c>
      <c r="S10" s="114"/>
      <c r="T10" s="24"/>
      <c r="U10" s="114"/>
      <c r="V10" s="24"/>
      <c r="W10" s="25"/>
      <c r="X10" s="24"/>
      <c r="Y10" s="114">
        <f>Ахтырка!Z19</f>
        <v>0</v>
      </c>
      <c r="Z10" s="24">
        <f>Ахтырка!AA19</f>
        <v>0</v>
      </c>
      <c r="AA10" s="23">
        <f>Ахтырка!AB19</f>
        <v>22</v>
      </c>
      <c r="AB10" s="23">
        <f>Ахтырка!AC19</f>
        <v>0</v>
      </c>
      <c r="AC10" s="319">
        <f>Ахтырка!AD19</f>
        <v>22</v>
      </c>
      <c r="AD10" s="24"/>
      <c r="AE10" s="24" t="e">
        <f>Ахтырка!#REF!</f>
        <v>#REF!</v>
      </c>
      <c r="AF10" s="24" t="e">
        <f>Ахтырка!#REF!</f>
        <v>#REF!</v>
      </c>
      <c r="AG10" s="24" t="e">
        <f>Ахтырка!#REF!</f>
        <v>#REF!</v>
      </c>
    </row>
    <row r="11" spans="1:33" x14ac:dyDescent="0.2">
      <c r="A11" s="479">
        <v>3</v>
      </c>
      <c r="B11" s="480"/>
      <c r="C11" s="41" t="s">
        <v>12</v>
      </c>
      <c r="D11" s="48">
        <f>Холмская!E20</f>
        <v>10</v>
      </c>
      <c r="E11" s="25">
        <f>Холмская!F20</f>
        <v>0</v>
      </c>
      <c r="F11" s="319">
        <f>Холмская!G20</f>
        <v>0</v>
      </c>
      <c r="G11" s="25">
        <f>Холмская!H20</f>
        <v>0</v>
      </c>
      <c r="H11" s="319">
        <f>Холмская!I20</f>
        <v>0</v>
      </c>
      <c r="I11" s="23">
        <f>Холмская!J20</f>
        <v>5</v>
      </c>
      <c r="J11" s="24">
        <f>Холмская!K20</f>
        <v>20</v>
      </c>
      <c r="K11" s="23">
        <f>Холмская!L20</f>
        <v>4</v>
      </c>
      <c r="L11" s="24">
        <f>Холмская!M20</f>
        <v>22</v>
      </c>
      <c r="M11" s="23">
        <f>Холмская!N20</f>
        <v>1</v>
      </c>
      <c r="N11" s="24">
        <f>Холмская!O20</f>
        <v>6</v>
      </c>
      <c r="O11" s="23">
        <f>Холмская!P20</f>
        <v>0</v>
      </c>
      <c r="P11" s="24">
        <f>Холмская!Q20</f>
        <v>0</v>
      </c>
      <c r="Q11" s="114">
        <f>Холмская!R20</f>
        <v>0</v>
      </c>
      <c r="R11" s="24">
        <f>Холмская!S20</f>
        <v>0</v>
      </c>
      <c r="S11" s="114"/>
      <c r="T11" s="24"/>
      <c r="U11" s="114"/>
      <c r="V11" s="24"/>
      <c r="W11" s="25"/>
      <c r="X11" s="24"/>
      <c r="Y11" s="114">
        <f>Холмская!Z20</f>
        <v>0</v>
      </c>
      <c r="Z11" s="24">
        <f>Холмская!AA20</f>
        <v>0</v>
      </c>
      <c r="AA11" s="23">
        <f>Холмская!AB20</f>
        <v>48</v>
      </c>
      <c r="AB11" s="23">
        <f>Холмская!AC20</f>
        <v>0</v>
      </c>
      <c r="AC11" s="319">
        <f>Холмская!AD20</f>
        <v>48</v>
      </c>
      <c r="AD11" s="24"/>
      <c r="AE11" s="24" t="e">
        <f>Холмская!#REF!</f>
        <v>#REF!</v>
      </c>
      <c r="AF11" s="24" t="e">
        <f>Холмская!#REF!</f>
        <v>#REF!</v>
      </c>
      <c r="AG11" s="24" t="e">
        <f>Холмская!#REF!</f>
        <v>#REF!</v>
      </c>
    </row>
    <row r="12" spans="1:33" x14ac:dyDescent="0.2">
      <c r="A12" s="108">
        <v>4</v>
      </c>
      <c r="B12" s="108"/>
      <c r="C12" s="41" t="s">
        <v>13</v>
      </c>
      <c r="D12" s="48">
        <f>Мингрельская!E16</f>
        <v>4</v>
      </c>
      <c r="E12" s="25">
        <f>Мингрельская!F16</f>
        <v>2</v>
      </c>
      <c r="F12" s="319">
        <f>Мингрельская!G16</f>
        <v>4</v>
      </c>
      <c r="G12" s="25">
        <f>Мингрельская!H16</f>
        <v>0</v>
      </c>
      <c r="H12" s="319">
        <f>Мингрельская!I16</f>
        <v>0</v>
      </c>
      <c r="I12" s="23">
        <f>Мингрельская!J16</f>
        <v>0</v>
      </c>
      <c r="J12" s="24">
        <f>Мингрельская!K16</f>
        <v>0</v>
      </c>
      <c r="K12" s="23">
        <f>Мингрельская!L16</f>
        <v>2</v>
      </c>
      <c r="L12" s="24">
        <f>Мингрельская!M16</f>
        <v>12</v>
      </c>
      <c r="M12" s="23">
        <f>Мингрельская!N16</f>
        <v>0</v>
      </c>
      <c r="N12" s="24">
        <f>Мингрельская!O16</f>
        <v>0</v>
      </c>
      <c r="O12" s="23">
        <f>Мингрельская!P16</f>
        <v>0</v>
      </c>
      <c r="P12" s="24">
        <f>Мингрельская!Q16</f>
        <v>0</v>
      </c>
      <c r="Q12" s="114">
        <f>Мингрельская!R16</f>
        <v>0</v>
      </c>
      <c r="R12" s="24">
        <f>Мингрельская!S16</f>
        <v>0</v>
      </c>
      <c r="S12" s="114"/>
      <c r="T12" s="24"/>
      <c r="U12" s="114"/>
      <c r="V12" s="24"/>
      <c r="W12" s="25"/>
      <c r="X12" s="24"/>
      <c r="Y12" s="114">
        <f>Мингрельская!Z16</f>
        <v>0</v>
      </c>
      <c r="Z12" s="24">
        <f>Мингрельская!AA16</f>
        <v>0</v>
      </c>
      <c r="AA12" s="23">
        <f>Мингрельская!AB16</f>
        <v>16</v>
      </c>
      <c r="AB12" s="23">
        <f>Мингрельская!AC16</f>
        <v>0</v>
      </c>
      <c r="AC12" s="319">
        <f>Мингрельская!AD16</f>
        <v>16</v>
      </c>
      <c r="AD12" s="24"/>
      <c r="AE12" s="24" t="e">
        <f>Мингрельская!#REF!</f>
        <v>#REF!</v>
      </c>
      <c r="AF12" s="24" t="e">
        <f>Мингрельская!#REF!</f>
        <v>#REF!</v>
      </c>
      <c r="AG12" s="24" t="e">
        <f>Мингрельская!#REF!</f>
        <v>#REF!</v>
      </c>
    </row>
    <row r="13" spans="1:33" x14ac:dyDescent="0.2">
      <c r="A13" s="479">
        <v>5</v>
      </c>
      <c r="B13" s="480"/>
      <c r="C13" s="41" t="s">
        <v>14</v>
      </c>
      <c r="D13" s="48">
        <f>Светлогорская!F15</f>
        <v>1</v>
      </c>
      <c r="E13" s="25">
        <f>Светлогорская!G15</f>
        <v>0</v>
      </c>
      <c r="F13" s="319">
        <f>Светлогорская!H15</f>
        <v>0</v>
      </c>
      <c r="G13" s="25">
        <f>Светлогорская!I15</f>
        <v>0</v>
      </c>
      <c r="H13" s="319">
        <f>Светлогорская!J15</f>
        <v>0</v>
      </c>
      <c r="I13" s="23">
        <f>Светлогорская!K15</f>
        <v>1</v>
      </c>
      <c r="J13" s="24">
        <f>Светлогорская!L15</f>
        <v>4</v>
      </c>
      <c r="K13" s="23">
        <f>Светлогорская!M15</f>
        <v>0</v>
      </c>
      <c r="L13" s="24">
        <f>Светлогорская!N15</f>
        <v>0</v>
      </c>
      <c r="M13" s="23">
        <f>Светлогорская!O15</f>
        <v>0</v>
      </c>
      <c r="N13" s="24">
        <f>Светлогорская!P15</f>
        <v>0</v>
      </c>
      <c r="O13" s="23">
        <f>Светлогорская!Q15</f>
        <v>0</v>
      </c>
      <c r="P13" s="24">
        <f>Светлогорская!R15</f>
        <v>0</v>
      </c>
      <c r="Q13" s="114">
        <f>Светлогорская!S15</f>
        <v>0</v>
      </c>
      <c r="R13" s="24">
        <f>Светлогорская!T15</f>
        <v>0</v>
      </c>
      <c r="S13" s="114"/>
      <c r="T13" s="24"/>
      <c r="U13" s="114"/>
      <c r="V13" s="24"/>
      <c r="W13" s="25"/>
      <c r="X13" s="24"/>
      <c r="Y13" s="114">
        <f>Светлогорская!AA15</f>
        <v>0</v>
      </c>
      <c r="Z13" s="24">
        <f>Светлогорская!AB15</f>
        <v>0</v>
      </c>
      <c r="AA13" s="23">
        <f>Светлогорская!AC15</f>
        <v>4</v>
      </c>
      <c r="AB13" s="23">
        <f>Светлогорская!AD15</f>
        <v>0</v>
      </c>
      <c r="AC13" s="319">
        <f>Светлогорская!AE15</f>
        <v>4</v>
      </c>
      <c r="AD13" s="24"/>
      <c r="AE13" s="24"/>
      <c r="AF13" s="24"/>
      <c r="AG13" s="24"/>
    </row>
    <row r="14" spans="1:33" x14ac:dyDescent="0.2">
      <c r="A14" s="479">
        <v>6</v>
      </c>
      <c r="B14" s="480"/>
      <c r="C14" s="41" t="s">
        <v>15</v>
      </c>
      <c r="D14" s="48">
        <f>Федоровская!E20</f>
        <v>1</v>
      </c>
      <c r="E14" s="25">
        <f>Федоровская!F20</f>
        <v>0</v>
      </c>
      <c r="F14" s="319">
        <f>Федоровская!G20</f>
        <v>0</v>
      </c>
      <c r="G14" s="25">
        <f>Федоровская!H23</f>
        <v>0</v>
      </c>
      <c r="H14" s="319">
        <f>Федоровская!I20</f>
        <v>0</v>
      </c>
      <c r="I14" s="23">
        <f>Федоровская!J20</f>
        <v>0</v>
      </c>
      <c r="J14" s="23">
        <f>Федоровская!K20</f>
        <v>0</v>
      </c>
      <c r="K14" s="23">
        <f>Федоровская!L20</f>
        <v>1</v>
      </c>
      <c r="L14" s="23">
        <f>Федоровская!M20</f>
        <v>6</v>
      </c>
      <c r="M14" s="23">
        <f>Федоровская!N20</f>
        <v>0</v>
      </c>
      <c r="N14" s="23">
        <f>Федоровская!O20</f>
        <v>0</v>
      </c>
      <c r="O14" s="23">
        <f>Федоровская!P20</f>
        <v>0</v>
      </c>
      <c r="P14" s="23">
        <f>Федоровская!Q20</f>
        <v>0</v>
      </c>
      <c r="Q14" s="114">
        <f>Федоровская!R20</f>
        <v>0</v>
      </c>
      <c r="R14" s="23">
        <f>Федоровская!S20</f>
        <v>0</v>
      </c>
      <c r="S14" s="114"/>
      <c r="T14" s="23"/>
      <c r="U14" s="114"/>
      <c r="V14" s="23"/>
      <c r="W14" s="25"/>
      <c r="X14" s="23"/>
      <c r="Y14" s="114">
        <f>Федоровская!Z20</f>
        <v>0</v>
      </c>
      <c r="Z14" s="23">
        <f>Федоровская!AA20</f>
        <v>0</v>
      </c>
      <c r="AA14" s="23">
        <f>Федоровская!AB20</f>
        <v>6</v>
      </c>
      <c r="AB14" s="23">
        <f>Федоровская!AC20</f>
        <v>0</v>
      </c>
      <c r="AC14" s="319">
        <f>Федоровская!AD20</f>
        <v>6</v>
      </c>
      <c r="AD14" s="23"/>
      <c r="AE14" s="23" t="e">
        <f>Федоровская!#REF!</f>
        <v>#REF!</v>
      </c>
      <c r="AF14" s="23" t="e">
        <f>Федоровская!#REF!</f>
        <v>#REF!</v>
      </c>
      <c r="AG14" s="23" t="e">
        <f>Федоровская!#REF!</f>
        <v>#REF!</v>
      </c>
    </row>
    <row r="15" spans="1:33" x14ac:dyDescent="0.2">
      <c r="A15" s="479">
        <v>7</v>
      </c>
      <c r="B15" s="480"/>
      <c r="C15" s="41" t="s">
        <v>16</v>
      </c>
      <c r="D15" s="48">
        <f>Ольгинская!E17</f>
        <v>7</v>
      </c>
      <c r="E15" s="25">
        <f>Ольгинская!F17</f>
        <v>0</v>
      </c>
      <c r="F15" s="319">
        <f>Ольгинская!G17</f>
        <v>0</v>
      </c>
      <c r="G15" s="25">
        <f>Ольгинская!H17</f>
        <v>0</v>
      </c>
      <c r="H15" s="319">
        <f>Ольгинская!I17</f>
        <v>0</v>
      </c>
      <c r="I15" s="23">
        <f>Ольгинская!J17</f>
        <v>3</v>
      </c>
      <c r="J15" s="24">
        <f>Ольгинская!K17</f>
        <v>12</v>
      </c>
      <c r="K15" s="23">
        <f>Ольгинская!L17</f>
        <v>0</v>
      </c>
      <c r="L15" s="24">
        <f>Ольгинская!M17</f>
        <v>0</v>
      </c>
      <c r="M15" s="23">
        <f>Ольгинская!N17</f>
        <v>0</v>
      </c>
      <c r="N15" s="24">
        <f>Ольгинская!O17</f>
        <v>0</v>
      </c>
      <c r="O15" s="23">
        <f>Ольгинская!P17</f>
        <v>4</v>
      </c>
      <c r="P15" s="24">
        <f>Ольгинская!Q17</f>
        <v>4</v>
      </c>
      <c r="Q15" s="114">
        <f>Ольгинская!R17</f>
        <v>0</v>
      </c>
      <c r="R15" s="24">
        <f>Ольгинская!S17</f>
        <v>0</v>
      </c>
      <c r="S15" s="114"/>
      <c r="T15" s="24"/>
      <c r="U15" s="114"/>
      <c r="V15" s="24"/>
      <c r="W15" s="25"/>
      <c r="X15" s="24"/>
      <c r="Y15" s="114">
        <f>Ольгинская!Z17</f>
        <v>0</v>
      </c>
      <c r="Z15" s="24">
        <f>Ольгинская!AA17</f>
        <v>0</v>
      </c>
      <c r="AA15" s="23">
        <f>Ольгинская!AB17</f>
        <v>16</v>
      </c>
      <c r="AB15" s="23">
        <f>Ольгинская!AC17</f>
        <v>0</v>
      </c>
      <c r="AC15" s="319">
        <f>Ольгинская!AD17</f>
        <v>16</v>
      </c>
      <c r="AD15" s="24"/>
      <c r="AE15" s="24" t="e">
        <f>Ольгинская!#REF!</f>
        <v>#REF!</v>
      </c>
      <c r="AF15" s="24" t="e">
        <f>Ольгинская!#REF!</f>
        <v>#REF!</v>
      </c>
      <c r="AG15" s="24" t="e">
        <f>Ольгинская!#REF!</f>
        <v>#REF!</v>
      </c>
    </row>
    <row r="16" spans="1:33" x14ac:dyDescent="0.2">
      <c r="A16" s="479">
        <v>8</v>
      </c>
      <c r="B16" s="480"/>
      <c r="C16" s="41" t="s">
        <v>17</v>
      </c>
      <c r="D16" s="48">
        <f>Варнавинское!E18</f>
        <v>5</v>
      </c>
      <c r="E16" s="25">
        <f>Варнавинское!F18</f>
        <v>2</v>
      </c>
      <c r="F16" s="319">
        <f>Варнавинское!G18</f>
        <v>4</v>
      </c>
      <c r="G16" s="25">
        <f>Варнавинское!H18</f>
        <v>0</v>
      </c>
      <c r="H16" s="319">
        <f>Варнавинское!I18</f>
        <v>0</v>
      </c>
      <c r="I16" s="23">
        <f>Варнавинское!J18</f>
        <v>1</v>
      </c>
      <c r="J16" s="24">
        <f>Варнавинское!K18</f>
        <v>4</v>
      </c>
      <c r="K16" s="23">
        <f>Варнавинское!L18</f>
        <v>2</v>
      </c>
      <c r="L16" s="24">
        <f>Варнавинское!M18</f>
        <v>6</v>
      </c>
      <c r="M16" s="23">
        <f>Варнавинское!N18</f>
        <v>0</v>
      </c>
      <c r="N16" s="24">
        <f>Варнавинское!O18</f>
        <v>0</v>
      </c>
      <c r="O16" s="23">
        <f>Варнавинское!P18</f>
        <v>0</v>
      </c>
      <c r="P16" s="24">
        <f>Варнавинское!Q18</f>
        <v>0</v>
      </c>
      <c r="Q16" s="114">
        <f>Варнавинское!R18</f>
        <v>0</v>
      </c>
      <c r="R16" s="24">
        <f>Варнавинское!S18</f>
        <v>0</v>
      </c>
      <c r="S16" s="114"/>
      <c r="T16" s="24"/>
      <c r="U16" s="114"/>
      <c r="V16" s="24"/>
      <c r="W16" s="25"/>
      <c r="X16" s="24"/>
      <c r="Y16" s="114">
        <f>Варнавинское!Z18</f>
        <v>0</v>
      </c>
      <c r="Z16" s="24">
        <f>Варнавинское!AA18</f>
        <v>0</v>
      </c>
      <c r="AA16" s="23">
        <f>Варнавинское!AB18</f>
        <v>14</v>
      </c>
      <c r="AB16" s="23">
        <f>Варнавинское!AC18</f>
        <v>0</v>
      </c>
      <c r="AC16" s="319">
        <f>Варнавинское!AD18</f>
        <v>14</v>
      </c>
      <c r="AD16" s="24"/>
      <c r="AE16" s="24" t="e">
        <f>Варнавинское!#REF!</f>
        <v>#REF!</v>
      </c>
      <c r="AF16" s="24" t="e">
        <f>Варнавинское!#REF!</f>
        <v>#REF!</v>
      </c>
      <c r="AG16" s="24" t="e">
        <f>Варнавинское!#REF!</f>
        <v>#REF!</v>
      </c>
    </row>
    <row r="17" spans="1:33" s="15" customFormat="1" x14ac:dyDescent="0.2">
      <c r="A17" s="14"/>
      <c r="B17" s="14"/>
      <c r="C17" s="42" t="s">
        <v>18</v>
      </c>
      <c r="D17" s="16">
        <f t="shared" ref="D17:N17" si="0">SUM(D9:D16)</f>
        <v>111</v>
      </c>
      <c r="E17" s="311">
        <f>SUM(E9:E16)</f>
        <v>19</v>
      </c>
      <c r="F17" s="311">
        <f>SUM(F9:F16)</f>
        <v>38</v>
      </c>
      <c r="G17" s="311">
        <f>SUM(G9:G16)</f>
        <v>4</v>
      </c>
      <c r="H17" s="311">
        <f>SUM(H9:H16)</f>
        <v>8</v>
      </c>
      <c r="I17" s="20">
        <f t="shared" si="0"/>
        <v>31</v>
      </c>
      <c r="J17" s="20">
        <f t="shared" si="0"/>
        <v>138</v>
      </c>
      <c r="K17" s="20">
        <f t="shared" si="0"/>
        <v>30</v>
      </c>
      <c r="L17" s="20">
        <f t="shared" si="0"/>
        <v>152</v>
      </c>
      <c r="M17" s="20">
        <f t="shared" si="0"/>
        <v>6</v>
      </c>
      <c r="N17" s="20">
        <f t="shared" si="0"/>
        <v>30</v>
      </c>
      <c r="O17" s="20">
        <f>SUM(O9:O16)</f>
        <v>6</v>
      </c>
      <c r="P17" s="20">
        <f t="shared" ref="P17:AC17" si="1">SUM(P9:P16)</f>
        <v>12</v>
      </c>
      <c r="Q17" s="242">
        <f t="shared" si="1"/>
        <v>1</v>
      </c>
      <c r="R17" s="20">
        <f t="shared" si="1"/>
        <v>4</v>
      </c>
      <c r="S17" s="20">
        <f t="shared" si="1"/>
        <v>0</v>
      </c>
      <c r="T17" s="20">
        <f t="shared" si="1"/>
        <v>0</v>
      </c>
      <c r="U17" s="20">
        <f t="shared" si="1"/>
        <v>0</v>
      </c>
      <c r="V17" s="20">
        <f t="shared" si="1"/>
        <v>0</v>
      </c>
      <c r="W17" s="20">
        <f>SUM(W9:W16)</f>
        <v>14</v>
      </c>
      <c r="X17" s="20">
        <f>SUM(X9:X16)</f>
        <v>109</v>
      </c>
      <c r="Y17" s="20">
        <f t="shared" si="1"/>
        <v>0</v>
      </c>
      <c r="Z17" s="20">
        <f t="shared" si="1"/>
        <v>0</v>
      </c>
      <c r="AA17" s="20">
        <f t="shared" si="1"/>
        <v>414</v>
      </c>
      <c r="AB17" s="20">
        <f t="shared" si="1"/>
        <v>77</v>
      </c>
      <c r="AC17" s="21">
        <f t="shared" si="1"/>
        <v>491</v>
      </c>
      <c r="AD17" s="21"/>
      <c r="AE17" s="21" t="e">
        <f t="shared" ref="AE17:AG17" si="2">AE9+AE10+AE11+AE12+AE13+AE14+AE15+AE16</f>
        <v>#REF!</v>
      </c>
      <c r="AF17" s="21" t="e">
        <f t="shared" si="2"/>
        <v>#REF!</v>
      </c>
      <c r="AG17" s="21" t="e">
        <f t="shared" si="2"/>
        <v>#REF!</v>
      </c>
    </row>
    <row r="18" spans="1:33" s="2" customFormat="1" ht="12.75" customHeight="1" x14ac:dyDescent="0.2">
      <c r="A18" s="488" t="s">
        <v>19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92"/>
      <c r="AD18" s="67"/>
    </row>
    <row r="19" spans="1:33" x14ac:dyDescent="0.2">
      <c r="A19" s="108">
        <v>1</v>
      </c>
      <c r="B19" s="108"/>
      <c r="C19" s="41" t="s">
        <v>10</v>
      </c>
      <c r="D19" s="48">
        <f>Абинск!E68</f>
        <v>4</v>
      </c>
      <c r="E19" s="25">
        <f>Абинск!F68</f>
        <v>1</v>
      </c>
      <c r="F19" s="319">
        <f>Абинск!G68</f>
        <v>2</v>
      </c>
      <c r="G19" s="25">
        <f>Абинск!H68</f>
        <v>0</v>
      </c>
      <c r="H19" s="319">
        <f>Абинск!I68</f>
        <v>0</v>
      </c>
      <c r="I19" s="23">
        <f>Абинск!J68</f>
        <v>2</v>
      </c>
      <c r="J19" s="24">
        <f>Абинск!K68</f>
        <v>8</v>
      </c>
      <c r="K19" s="23">
        <f>Абинск!L68</f>
        <v>0</v>
      </c>
      <c r="L19" s="24">
        <f>Абинск!M68</f>
        <v>0</v>
      </c>
      <c r="M19" s="23">
        <f>Абинск!N68</f>
        <v>1</v>
      </c>
      <c r="N19" s="24">
        <f>Абинск!O68</f>
        <v>4</v>
      </c>
      <c r="O19" s="23">
        <f>Абинск!P68</f>
        <v>0</v>
      </c>
      <c r="P19" s="24">
        <f>Абинск!Q68</f>
        <v>0</v>
      </c>
      <c r="Q19" s="114"/>
      <c r="R19" s="24"/>
      <c r="S19" s="114"/>
      <c r="T19" s="24"/>
      <c r="U19" s="244"/>
      <c r="V19" s="24"/>
      <c r="W19" s="25"/>
      <c r="X19" s="24"/>
      <c r="Y19" s="114"/>
      <c r="Z19" s="24"/>
      <c r="AA19" s="23">
        <f>Абинск!AB68</f>
        <v>14</v>
      </c>
      <c r="AB19" s="23">
        <f>Абинск!AC68</f>
        <v>0</v>
      </c>
      <c r="AC19" s="24">
        <f>Абинск!AD68</f>
        <v>14</v>
      </c>
      <c r="AD19" s="24"/>
      <c r="AE19" s="24" t="e">
        <f>Абинск!#REF!</f>
        <v>#REF!</v>
      </c>
      <c r="AF19" s="24" t="e">
        <f>Абинск!#REF!</f>
        <v>#REF!</v>
      </c>
      <c r="AG19" s="24" t="e">
        <f>Абинск!#REF!</f>
        <v>#REF!</v>
      </c>
    </row>
    <row r="20" spans="1:33" x14ac:dyDescent="0.2">
      <c r="A20" s="108">
        <v>2</v>
      </c>
      <c r="B20" s="108"/>
      <c r="C20" s="41" t="s">
        <v>11</v>
      </c>
      <c r="D20" s="48">
        <f>Ахтырка!E25</f>
        <v>5</v>
      </c>
      <c r="E20" s="25">
        <f>Ахтырка!F25</f>
        <v>1</v>
      </c>
      <c r="F20" s="319">
        <f>Ахтырка!G25</f>
        <v>2</v>
      </c>
      <c r="G20" s="25">
        <f>Ахтырка!H25</f>
        <v>1</v>
      </c>
      <c r="H20" s="319">
        <f>Ахтырка!I25</f>
        <v>2</v>
      </c>
      <c r="I20" s="23">
        <f>Ахтырка!J25</f>
        <v>0</v>
      </c>
      <c r="J20" s="24">
        <f>Ахтырка!K25</f>
        <v>0</v>
      </c>
      <c r="K20" s="23">
        <f>Ахтырка!L25</f>
        <v>0</v>
      </c>
      <c r="L20" s="24">
        <f>Ахтырка!M25</f>
        <v>0</v>
      </c>
      <c r="M20" s="23">
        <f>Ахтырка!N25</f>
        <v>1</v>
      </c>
      <c r="N20" s="24">
        <f>Ахтырка!O25</f>
        <v>4</v>
      </c>
      <c r="O20" s="23">
        <f>Ахтырка!P25</f>
        <v>2</v>
      </c>
      <c r="P20" s="24">
        <f>Ахтырка!Q25</f>
        <v>6</v>
      </c>
      <c r="Q20" s="114"/>
      <c r="R20" s="24"/>
      <c r="S20" s="114"/>
      <c r="T20" s="24"/>
      <c r="U20" s="114"/>
      <c r="V20" s="24"/>
      <c r="W20" s="25"/>
      <c r="X20" s="24"/>
      <c r="Y20" s="114"/>
      <c r="Z20" s="24"/>
      <c r="AA20" s="23">
        <f>Ахтырка!AB25</f>
        <v>14</v>
      </c>
      <c r="AB20" s="23">
        <f>Ахтырка!AC25</f>
        <v>0</v>
      </c>
      <c r="AC20" s="24">
        <f>Ахтырка!AD25</f>
        <v>14</v>
      </c>
      <c r="AD20" s="24"/>
      <c r="AE20" s="24" t="e">
        <f>Ахтырка!#REF!</f>
        <v>#REF!</v>
      </c>
      <c r="AF20" s="24" t="e">
        <f>Ахтырка!#REF!</f>
        <v>#REF!</v>
      </c>
      <c r="AG20" s="24" t="e">
        <f>Ахтырка!#REF!</f>
        <v>#REF!</v>
      </c>
    </row>
    <row r="21" spans="1:33" x14ac:dyDescent="0.2">
      <c r="A21" s="479">
        <v>3</v>
      </c>
      <c r="B21" s="480"/>
      <c r="C21" s="41" t="s">
        <v>12</v>
      </c>
      <c r="D21" s="48">
        <f>Холмская!E24</f>
        <v>2</v>
      </c>
      <c r="E21" s="25">
        <f>Холмская!F24</f>
        <v>1</v>
      </c>
      <c r="F21" s="319">
        <f>Холмская!G24</f>
        <v>15</v>
      </c>
      <c r="G21" s="25">
        <f>Холмская!H24</f>
        <v>0</v>
      </c>
      <c r="H21" s="319">
        <f>Холмская!I24</f>
        <v>0</v>
      </c>
      <c r="I21" s="23">
        <f>Холмская!J24</f>
        <v>1</v>
      </c>
      <c r="J21" s="24">
        <f>Холмская!K24</f>
        <v>4</v>
      </c>
      <c r="K21" s="23">
        <f>Холмская!L24</f>
        <v>0</v>
      </c>
      <c r="L21" s="24">
        <f>Холмская!M24</f>
        <v>0</v>
      </c>
      <c r="M21" s="23">
        <f>Холмская!N24</f>
        <v>0</v>
      </c>
      <c r="N21" s="24">
        <f>Холмская!O24</f>
        <v>0</v>
      </c>
      <c r="O21" s="23">
        <f>Холмская!P24</f>
        <v>0</v>
      </c>
      <c r="P21" s="24">
        <f>Холмская!Q24</f>
        <v>0</v>
      </c>
      <c r="Q21" s="114"/>
      <c r="R21" s="24"/>
      <c r="S21" s="114"/>
      <c r="T21" s="24"/>
      <c r="U21" s="114"/>
      <c r="V21" s="24"/>
      <c r="W21" s="25"/>
      <c r="X21" s="24"/>
      <c r="Y21" s="114"/>
      <c r="Z21" s="24"/>
      <c r="AA21" s="23">
        <f>Холмская!AB24</f>
        <v>19</v>
      </c>
      <c r="AB21" s="23">
        <f>Холмская!AC24</f>
        <v>0</v>
      </c>
      <c r="AC21" s="24">
        <f>Холмская!AD24</f>
        <v>19</v>
      </c>
      <c r="AD21" s="24"/>
      <c r="AE21" s="24" t="e">
        <f>Холмская!#REF!</f>
        <v>#REF!</v>
      </c>
      <c r="AF21" s="24" t="e">
        <f>Холмская!#REF!</f>
        <v>#REF!</v>
      </c>
      <c r="AG21" s="24" t="e">
        <f>Холмская!#REF!</f>
        <v>#REF!</v>
      </c>
    </row>
    <row r="22" spans="1:33" x14ac:dyDescent="0.2">
      <c r="A22" s="108">
        <v>4</v>
      </c>
      <c r="B22" s="108"/>
      <c r="C22" s="41" t="s">
        <v>13</v>
      </c>
      <c r="D22" s="23"/>
      <c r="E22" s="25"/>
      <c r="F22" s="319"/>
      <c r="G22" s="25"/>
      <c r="H22" s="319"/>
      <c r="I22" s="23"/>
      <c r="J22" s="24"/>
      <c r="K22" s="23"/>
      <c r="L22" s="24"/>
      <c r="M22" s="23"/>
      <c r="N22" s="24"/>
      <c r="O22" s="23"/>
      <c r="P22" s="24"/>
      <c r="Q22" s="114"/>
      <c r="R22" s="24"/>
      <c r="S22" s="114"/>
      <c r="T22" s="24"/>
      <c r="U22" s="114"/>
      <c r="V22" s="24"/>
      <c r="W22" s="25"/>
      <c r="X22" s="24"/>
      <c r="Y22" s="114"/>
      <c r="Z22" s="24"/>
      <c r="AA22" s="23"/>
      <c r="AB22" s="23"/>
      <c r="AC22" s="24"/>
      <c r="AD22" s="24"/>
      <c r="AE22" s="24"/>
      <c r="AF22" s="24"/>
      <c r="AG22" s="24"/>
    </row>
    <row r="23" spans="1:33" x14ac:dyDescent="0.2">
      <c r="A23" s="479">
        <v>5</v>
      </c>
      <c r="B23" s="480"/>
      <c r="C23" s="41" t="s">
        <v>14</v>
      </c>
      <c r="D23" s="25"/>
      <c r="E23" s="25"/>
      <c r="F23" s="319"/>
      <c r="G23" s="25"/>
      <c r="H23" s="319"/>
      <c r="I23" s="23"/>
      <c r="J23" s="24"/>
      <c r="K23" s="23"/>
      <c r="L23" s="24"/>
      <c r="M23" s="23"/>
      <c r="N23" s="24"/>
      <c r="O23" s="23"/>
      <c r="P23" s="24"/>
      <c r="Q23" s="114"/>
      <c r="R23" s="24"/>
      <c r="S23" s="114"/>
      <c r="T23" s="24"/>
      <c r="U23" s="114"/>
      <c r="V23" s="24"/>
      <c r="W23" s="25"/>
      <c r="X23" s="24"/>
      <c r="Y23" s="114"/>
      <c r="Z23" s="24"/>
      <c r="AA23" s="23"/>
      <c r="AB23" s="23"/>
      <c r="AC23" s="24"/>
      <c r="AD23" s="24"/>
      <c r="AE23" s="24"/>
      <c r="AF23" s="24"/>
      <c r="AG23" s="24"/>
    </row>
    <row r="24" spans="1:33" x14ac:dyDescent="0.2">
      <c r="A24" s="479">
        <v>6</v>
      </c>
      <c r="B24" s="480"/>
      <c r="C24" s="41" t="s">
        <v>15</v>
      </c>
      <c r="D24" s="48">
        <f>Федоровская!E17</f>
        <v>4</v>
      </c>
      <c r="E24" s="25">
        <f>Федоровская!F17</f>
        <v>0</v>
      </c>
      <c r="F24" s="319">
        <f>Федоровская!G17</f>
        <v>0</v>
      </c>
      <c r="G24" s="25">
        <f>Федоровская!H17</f>
        <v>0</v>
      </c>
      <c r="H24" s="319">
        <f>Федоровская!I17</f>
        <v>0</v>
      </c>
      <c r="I24" s="114">
        <f>Федоровская!J17</f>
        <v>1</v>
      </c>
      <c r="J24" s="319">
        <f>Федоровская!K17</f>
        <v>4</v>
      </c>
      <c r="K24" s="114">
        <f>Федоровская!L17</f>
        <v>2</v>
      </c>
      <c r="L24" s="319">
        <f>Федоровская!M17</f>
        <v>8</v>
      </c>
      <c r="M24" s="114">
        <f>Федоровская!N17</f>
        <v>1</v>
      </c>
      <c r="N24" s="319">
        <f>Федоровская!O17</f>
        <v>4</v>
      </c>
      <c r="O24" s="114">
        <f>Федоровская!P17</f>
        <v>0</v>
      </c>
      <c r="P24" s="319">
        <f>Федоровская!Q17</f>
        <v>0</v>
      </c>
      <c r="Q24" s="114"/>
      <c r="R24" s="319"/>
      <c r="S24" s="114"/>
      <c r="T24" s="319"/>
      <c r="U24" s="114"/>
      <c r="V24" s="319"/>
      <c r="W24" s="25"/>
      <c r="X24" s="319"/>
      <c r="Y24" s="114"/>
      <c r="Z24" s="319"/>
      <c r="AA24" s="114">
        <f>Федоровская!AB17</f>
        <v>16</v>
      </c>
      <c r="AB24" s="114">
        <f>Федоровская!AC17</f>
        <v>0</v>
      </c>
      <c r="AC24" s="319">
        <f>Федоровская!AD17</f>
        <v>16</v>
      </c>
      <c r="AD24" s="22"/>
      <c r="AE24" s="22" t="e">
        <f>Федоровская!#REF!</f>
        <v>#REF!</v>
      </c>
      <c r="AF24" s="22" t="e">
        <f>Федоровская!#REF!</f>
        <v>#REF!</v>
      </c>
      <c r="AG24" s="22" t="e">
        <f>Федоровская!#REF!</f>
        <v>#REF!</v>
      </c>
    </row>
    <row r="25" spans="1:33" x14ac:dyDescent="0.2">
      <c r="A25" s="479">
        <v>7</v>
      </c>
      <c r="B25" s="480"/>
      <c r="C25" s="41" t="s">
        <v>16</v>
      </c>
      <c r="D25" s="114"/>
      <c r="E25" s="25"/>
      <c r="F25" s="319"/>
      <c r="G25" s="25"/>
      <c r="H25" s="319"/>
      <c r="I25" s="23"/>
      <c r="J25" s="24"/>
      <c r="K25" s="23"/>
      <c r="L25" s="24"/>
      <c r="M25" s="23"/>
      <c r="N25" s="24"/>
      <c r="O25" s="23"/>
      <c r="P25" s="24"/>
      <c r="Q25" s="114"/>
      <c r="R25" s="24"/>
      <c r="S25" s="114"/>
      <c r="T25" s="24"/>
      <c r="U25" s="114"/>
      <c r="V25" s="24"/>
      <c r="W25" s="25"/>
      <c r="X25" s="24"/>
      <c r="Y25" s="114"/>
      <c r="Z25" s="24"/>
      <c r="AA25" s="23"/>
      <c r="AB25" s="23"/>
      <c r="AC25" s="24"/>
      <c r="AD25" s="24"/>
      <c r="AE25" s="24" t="e">
        <f>Ольгинская!#REF!</f>
        <v>#REF!</v>
      </c>
      <c r="AF25" s="24" t="e">
        <f>Ольгинская!#REF!</f>
        <v>#REF!</v>
      </c>
      <c r="AG25" s="24" t="e">
        <f>Ольгинская!#REF!</f>
        <v>#REF!</v>
      </c>
    </row>
    <row r="26" spans="1:33" x14ac:dyDescent="0.2">
      <c r="A26" s="479">
        <v>8</v>
      </c>
      <c r="B26" s="480"/>
      <c r="C26" s="41" t="s">
        <v>17</v>
      </c>
      <c r="D26" s="25"/>
      <c r="E26" s="25"/>
      <c r="F26" s="319"/>
      <c r="G26" s="25"/>
      <c r="H26" s="319"/>
      <c r="I26" s="23"/>
      <c r="J26" s="24"/>
      <c r="K26" s="23"/>
      <c r="L26" s="24"/>
      <c r="M26" s="23"/>
      <c r="N26" s="24"/>
      <c r="O26" s="23"/>
      <c r="P26" s="24"/>
      <c r="Q26" s="114"/>
      <c r="R26" s="24"/>
      <c r="S26" s="114"/>
      <c r="T26" s="24"/>
      <c r="U26" s="114"/>
      <c r="V26" s="24"/>
      <c r="W26" s="25"/>
      <c r="X26" s="24"/>
      <c r="Y26" s="114"/>
      <c r="Z26" s="24"/>
      <c r="AA26" s="23"/>
      <c r="AB26" s="23"/>
      <c r="AC26" s="24"/>
      <c r="AD26" s="24"/>
      <c r="AE26" s="24" t="e">
        <f>Варнавинское!#REF!</f>
        <v>#REF!</v>
      </c>
      <c r="AF26" s="24" t="e">
        <f>Варнавинское!#REF!</f>
        <v>#REF!</v>
      </c>
      <c r="AG26" s="24" t="e">
        <f>Варнавинское!#REF!</f>
        <v>#REF!</v>
      </c>
    </row>
    <row r="27" spans="1:33" s="4" customFormat="1" x14ac:dyDescent="0.2">
      <c r="A27" s="14"/>
      <c r="B27" s="14"/>
      <c r="C27" s="42" t="s">
        <v>18</v>
      </c>
      <c r="D27" s="162">
        <f t="shared" ref="D27:Q27" si="3">SUM(D19:D26)</f>
        <v>15</v>
      </c>
      <c r="E27" s="311">
        <f t="shared" si="3"/>
        <v>3</v>
      </c>
      <c r="F27" s="311">
        <f t="shared" si="3"/>
        <v>19</v>
      </c>
      <c r="G27" s="311">
        <f t="shared" si="3"/>
        <v>1</v>
      </c>
      <c r="H27" s="311">
        <f t="shared" si="3"/>
        <v>2</v>
      </c>
      <c r="I27" s="20">
        <f t="shared" si="3"/>
        <v>4</v>
      </c>
      <c r="J27" s="20">
        <f t="shared" si="3"/>
        <v>16</v>
      </c>
      <c r="K27" s="20">
        <f t="shared" si="3"/>
        <v>2</v>
      </c>
      <c r="L27" s="20">
        <f t="shared" si="3"/>
        <v>8</v>
      </c>
      <c r="M27" s="20">
        <f t="shared" si="3"/>
        <v>3</v>
      </c>
      <c r="N27" s="20">
        <f>SUM(N19:N26)</f>
        <v>12</v>
      </c>
      <c r="O27" s="20">
        <f t="shared" si="3"/>
        <v>2</v>
      </c>
      <c r="P27" s="20">
        <f t="shared" si="3"/>
        <v>6</v>
      </c>
      <c r="Q27" s="242">
        <f t="shared" si="3"/>
        <v>0</v>
      </c>
      <c r="R27" s="20">
        <f t="shared" ref="R27:AB27" si="4">SUM(R19:R26)</f>
        <v>0</v>
      </c>
      <c r="S27" s="20">
        <f t="shared" si="4"/>
        <v>0</v>
      </c>
      <c r="T27" s="20">
        <f t="shared" si="4"/>
        <v>0</v>
      </c>
      <c r="U27" s="20">
        <f t="shared" si="4"/>
        <v>0</v>
      </c>
      <c r="V27" s="20">
        <f t="shared" si="4"/>
        <v>0</v>
      </c>
      <c r="W27" s="20">
        <f>SUM(W19:W26)</f>
        <v>0</v>
      </c>
      <c r="X27" s="20">
        <f>SUM(X19:X26)</f>
        <v>0</v>
      </c>
      <c r="Y27" s="20">
        <f t="shared" si="4"/>
        <v>0</v>
      </c>
      <c r="Z27" s="20">
        <f t="shared" si="4"/>
        <v>0</v>
      </c>
      <c r="AA27" s="20">
        <f t="shared" si="4"/>
        <v>63</v>
      </c>
      <c r="AB27" s="20">
        <f t="shared" si="4"/>
        <v>0</v>
      </c>
      <c r="AC27" s="21">
        <f>SUM(AC19:AC26)</f>
        <v>63</v>
      </c>
      <c r="AD27" s="21"/>
      <c r="AE27" s="21" t="e">
        <f>AE19+AE20+AE21+AE22+AE23+AE24+AE25+AE26</f>
        <v>#REF!</v>
      </c>
      <c r="AF27" s="21" t="e">
        <f>AF19+AF20+AF21+AF22+AF23+AF24+AF25+AF26</f>
        <v>#REF!</v>
      </c>
      <c r="AG27" s="21" t="e">
        <f>AG19+AG20+AG21+AG22+AG23+AG24+AG25+AG26</f>
        <v>#REF!</v>
      </c>
    </row>
    <row r="28" spans="1:33" s="2" customFormat="1" ht="12.75" customHeight="1" x14ac:dyDescent="0.2">
      <c r="A28" s="488" t="s">
        <v>20</v>
      </c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90"/>
      <c r="AC28" s="26"/>
      <c r="AD28" s="68"/>
    </row>
    <row r="29" spans="1:33" x14ac:dyDescent="0.2">
      <c r="A29" s="108">
        <v>1</v>
      </c>
      <c r="B29" s="108"/>
      <c r="C29" s="41" t="s">
        <v>10</v>
      </c>
      <c r="D29" s="48">
        <f>Абинск!E82</f>
        <v>26</v>
      </c>
      <c r="E29" s="25">
        <f>Абинск!F82</f>
        <v>0</v>
      </c>
      <c r="F29" s="319">
        <f>Абинск!G82</f>
        <v>0</v>
      </c>
      <c r="G29" s="25">
        <f>Абинск!H82</f>
        <v>0</v>
      </c>
      <c r="H29" s="319">
        <f>Абинск!I82</f>
        <v>0</v>
      </c>
      <c r="I29" s="23">
        <f>Абинск!J82</f>
        <v>3</v>
      </c>
      <c r="J29" s="24">
        <f>Абинск!K82</f>
        <v>8</v>
      </c>
      <c r="K29" s="23">
        <f>Абинск!L82</f>
        <v>7</v>
      </c>
      <c r="L29" s="24">
        <f>Абинск!M82</f>
        <v>29</v>
      </c>
      <c r="M29" s="23">
        <f>Абинск!N82</f>
        <v>6</v>
      </c>
      <c r="N29" s="24">
        <f>Абинск!O82</f>
        <v>17</v>
      </c>
      <c r="O29" s="23">
        <f>Абинск!P82</f>
        <v>1</v>
      </c>
      <c r="P29" s="24">
        <f>Абинск!Q82</f>
        <v>6</v>
      </c>
      <c r="Q29" s="114">
        <f>Абинск!R82</f>
        <v>0</v>
      </c>
      <c r="R29" s="24">
        <f>Абинск!S82</f>
        <v>0</v>
      </c>
      <c r="S29" s="114"/>
      <c r="T29" s="24"/>
      <c r="U29" s="114"/>
      <c r="V29" s="24"/>
      <c r="W29" s="25">
        <f>Абинск!X82</f>
        <v>0</v>
      </c>
      <c r="X29" s="24">
        <f>Абинск!Y82</f>
        <v>0</v>
      </c>
      <c r="Y29" s="114">
        <f>Абинск!Z82</f>
        <v>9</v>
      </c>
      <c r="Z29" s="24">
        <f>Абинск!AA82</f>
        <v>12</v>
      </c>
      <c r="AA29" s="23">
        <f>Абинск!AB82</f>
        <v>56</v>
      </c>
      <c r="AB29" s="23">
        <f>Абинск!AC82</f>
        <v>16</v>
      </c>
      <c r="AC29" s="24">
        <f>Абинск!AD82</f>
        <v>72</v>
      </c>
      <c r="AD29" s="24"/>
      <c r="AE29" s="24" t="e">
        <f>Абинск!#REF!</f>
        <v>#REF!</v>
      </c>
      <c r="AF29" s="24" t="e">
        <f>Абинск!#REF!</f>
        <v>#REF!</v>
      </c>
      <c r="AG29" s="24" t="e">
        <f>Абинск!#REF!</f>
        <v>#REF!</v>
      </c>
    </row>
    <row r="30" spans="1:33" x14ac:dyDescent="0.2">
      <c r="A30" s="108">
        <v>2</v>
      </c>
      <c r="B30" s="108"/>
      <c r="C30" s="41" t="s">
        <v>11</v>
      </c>
      <c r="D30" s="48">
        <f>Ахтырка!E34</f>
        <v>11</v>
      </c>
      <c r="E30" s="25">
        <f>Ахтырка!F34</f>
        <v>0</v>
      </c>
      <c r="F30" s="319">
        <f>Ахтырка!G34</f>
        <v>0</v>
      </c>
      <c r="G30" s="25">
        <f>Ахтырка!H34</f>
        <v>2</v>
      </c>
      <c r="H30" s="319">
        <f>Ахтырка!I34</f>
        <v>4</v>
      </c>
      <c r="I30" s="23">
        <f>Ахтырка!J34</f>
        <v>3</v>
      </c>
      <c r="J30" s="24">
        <f>Ахтырка!K34</f>
        <v>16</v>
      </c>
      <c r="K30" s="23">
        <f>Ахтырка!L34</f>
        <v>2</v>
      </c>
      <c r="L30" s="24">
        <f>Ахтырка!M34</f>
        <v>14</v>
      </c>
      <c r="M30" s="23">
        <f>Ахтырка!N34</f>
        <v>3</v>
      </c>
      <c r="N30" s="24">
        <f>Ахтырка!O34</f>
        <v>18</v>
      </c>
      <c r="O30" s="23">
        <f>Ахтырка!P34</f>
        <v>1</v>
      </c>
      <c r="P30" s="24">
        <f>Ахтырка!Q34</f>
        <v>6</v>
      </c>
      <c r="Q30" s="114"/>
      <c r="R30" s="24"/>
      <c r="S30" s="114"/>
      <c r="T30" s="24"/>
      <c r="U30" s="114"/>
      <c r="V30" s="24"/>
      <c r="W30" s="25"/>
      <c r="X30" s="24"/>
      <c r="Y30" s="114"/>
      <c r="Z30" s="24"/>
      <c r="AA30" s="23">
        <f>Ахтырка!AB34</f>
        <v>58</v>
      </c>
      <c r="AB30" s="23">
        <f>Ахтырка!AC34</f>
        <v>0</v>
      </c>
      <c r="AC30" s="24">
        <f>Ахтырка!AD34</f>
        <v>58</v>
      </c>
      <c r="AD30" s="24"/>
      <c r="AE30" s="24" t="e">
        <f>Ахтырка!#REF!</f>
        <v>#REF!</v>
      </c>
      <c r="AF30" s="24" t="e">
        <f>Ахтырка!#REF!</f>
        <v>#REF!</v>
      </c>
      <c r="AG30" s="24" t="e">
        <f>Ахтырка!#REF!</f>
        <v>#REF!</v>
      </c>
    </row>
    <row r="31" spans="1:33" x14ac:dyDescent="0.2">
      <c r="A31" s="479">
        <v>3</v>
      </c>
      <c r="B31" s="480"/>
      <c r="C31" s="41" t="s">
        <v>12</v>
      </c>
      <c r="D31" s="48">
        <f>Холмская!E31</f>
        <v>6</v>
      </c>
      <c r="E31" s="25">
        <f>Холмская!F31</f>
        <v>1</v>
      </c>
      <c r="F31" s="319">
        <f>Холмская!G31</f>
        <v>2</v>
      </c>
      <c r="G31" s="25">
        <f>Холмская!H31</f>
        <v>0</v>
      </c>
      <c r="H31" s="319">
        <f>Холмская!I31</f>
        <v>0</v>
      </c>
      <c r="I31" s="23">
        <f>Холмская!J31</f>
        <v>0</v>
      </c>
      <c r="J31" s="24">
        <f>Холмская!K31</f>
        <v>0</v>
      </c>
      <c r="K31" s="23">
        <f>Холмская!L31</f>
        <v>3</v>
      </c>
      <c r="L31" s="24">
        <f>Холмская!M31</f>
        <v>22</v>
      </c>
      <c r="M31" s="23">
        <f>Холмская!N31</f>
        <v>0</v>
      </c>
      <c r="N31" s="24">
        <f>Холмская!O31</f>
        <v>0</v>
      </c>
      <c r="O31" s="23">
        <f>Холмская!P31</f>
        <v>2</v>
      </c>
      <c r="P31" s="24">
        <f>Холмская!Q31</f>
        <v>16</v>
      </c>
      <c r="Q31" s="114"/>
      <c r="R31" s="24"/>
      <c r="S31" s="114"/>
      <c r="T31" s="24"/>
      <c r="U31" s="114"/>
      <c r="V31" s="24"/>
      <c r="W31" s="25"/>
      <c r="X31" s="24"/>
      <c r="Y31" s="114"/>
      <c r="Z31" s="24"/>
      <c r="AA31" s="23">
        <f>Холмская!AB31</f>
        <v>40</v>
      </c>
      <c r="AB31" s="23">
        <f>Холмская!AC31</f>
        <v>0</v>
      </c>
      <c r="AC31" s="24">
        <f>Холмская!AD31</f>
        <v>40</v>
      </c>
      <c r="AD31" s="24"/>
      <c r="AE31" s="24" t="e">
        <f>Холмская!#REF!</f>
        <v>#REF!</v>
      </c>
      <c r="AF31" s="24" t="e">
        <f>Холмская!#REF!</f>
        <v>#REF!</v>
      </c>
      <c r="AG31" s="24" t="e">
        <f>Холмская!#REF!</f>
        <v>#REF!</v>
      </c>
    </row>
    <row r="32" spans="1:33" x14ac:dyDescent="0.2">
      <c r="A32" s="108">
        <v>4</v>
      </c>
      <c r="B32" s="108"/>
      <c r="C32" s="41" t="s">
        <v>13</v>
      </c>
      <c r="D32" s="48">
        <f>Мингрельская!E19</f>
        <v>2</v>
      </c>
      <c r="E32" s="25">
        <f>Мингрельская!F19</f>
        <v>0</v>
      </c>
      <c r="F32" s="319">
        <f>Мингрельская!G19</f>
        <v>0</v>
      </c>
      <c r="G32" s="25">
        <f>Мингрельская!H19</f>
        <v>0</v>
      </c>
      <c r="H32" s="319">
        <f>Мингрельская!I19</f>
        <v>0</v>
      </c>
      <c r="I32" s="23">
        <f>Мингрельская!J19</f>
        <v>1</v>
      </c>
      <c r="J32" s="24">
        <f>Мингрельская!K19</f>
        <v>4</v>
      </c>
      <c r="K32" s="23">
        <f>Мингрельская!L19</f>
        <v>1</v>
      </c>
      <c r="L32" s="24">
        <f>Мингрельская!M19</f>
        <v>6</v>
      </c>
      <c r="M32" s="23">
        <f>Мингрельская!N19</f>
        <v>0</v>
      </c>
      <c r="N32" s="24">
        <f>Мингрельская!O19</f>
        <v>0</v>
      </c>
      <c r="O32" s="23">
        <f>Мингрельская!P19</f>
        <v>0</v>
      </c>
      <c r="P32" s="24">
        <f>Мингрельская!Q19</f>
        <v>0</v>
      </c>
      <c r="Q32" s="114"/>
      <c r="R32" s="24"/>
      <c r="S32" s="114"/>
      <c r="T32" s="24"/>
      <c r="U32" s="114"/>
      <c r="V32" s="24"/>
      <c r="W32" s="25"/>
      <c r="X32" s="24"/>
      <c r="Y32" s="114"/>
      <c r="Z32" s="24"/>
      <c r="AA32" s="23">
        <f>Мингрельская!AB19</f>
        <v>10</v>
      </c>
      <c r="AB32" s="23"/>
      <c r="AC32" s="24">
        <f>Мингрельская!AD19</f>
        <v>10</v>
      </c>
      <c r="AD32" s="24"/>
      <c r="AE32" s="24"/>
      <c r="AF32" s="24"/>
      <c r="AG32" s="24"/>
    </row>
    <row r="33" spans="1:33" x14ac:dyDescent="0.2">
      <c r="A33" s="479">
        <v>5</v>
      </c>
      <c r="B33" s="480"/>
      <c r="C33" s="41" t="s">
        <v>14</v>
      </c>
      <c r="D33" s="48">
        <f>Светлогорская!F19</f>
        <v>2</v>
      </c>
      <c r="E33" s="25">
        <f>Светлогорская!G19</f>
        <v>0</v>
      </c>
      <c r="F33" s="319">
        <f>Светлогорская!H19</f>
        <v>0</v>
      </c>
      <c r="G33" s="25">
        <f>Светлогорская!I19</f>
        <v>0</v>
      </c>
      <c r="H33" s="319">
        <f>Светлогорская!J19</f>
        <v>0</v>
      </c>
      <c r="I33" s="23">
        <f>Светлогорская!K19</f>
        <v>0</v>
      </c>
      <c r="J33" s="24">
        <f>Светлогорская!L19</f>
        <v>0</v>
      </c>
      <c r="K33" s="23">
        <f>Светлогорская!M19</f>
        <v>1</v>
      </c>
      <c r="L33" s="24">
        <f>Светлогорская!N19</f>
        <v>6</v>
      </c>
      <c r="M33" s="23">
        <f>Светлогорская!O19</f>
        <v>1</v>
      </c>
      <c r="N33" s="24">
        <f>Светлогорская!P19</f>
        <v>6</v>
      </c>
      <c r="O33" s="23">
        <f>Светлогорская!Q19</f>
        <v>0</v>
      </c>
      <c r="P33" s="24">
        <f>Светлогорская!R19</f>
        <v>0</v>
      </c>
      <c r="Q33" s="114"/>
      <c r="R33" s="24"/>
      <c r="S33" s="114"/>
      <c r="T33" s="24"/>
      <c r="U33" s="114"/>
      <c r="V33" s="24"/>
      <c r="W33" s="25"/>
      <c r="X33" s="24"/>
      <c r="Y33" s="114"/>
      <c r="Z33" s="24"/>
      <c r="AA33" s="23">
        <f>Светлогорская!AC19</f>
        <v>12</v>
      </c>
      <c r="AB33" s="23">
        <f>Светлогорская!AD19</f>
        <v>0</v>
      </c>
      <c r="AC33" s="24">
        <f>Светлогорская!AE19</f>
        <v>12</v>
      </c>
      <c r="AD33" s="24"/>
      <c r="AE33" s="24" t="e">
        <f>Светлогорская!#REF!</f>
        <v>#REF!</v>
      </c>
      <c r="AF33" s="24" t="e">
        <f>Светлогорская!#REF!</f>
        <v>#REF!</v>
      </c>
      <c r="AG33" s="24" t="e">
        <f>Светлогорская!#REF!</f>
        <v>#REF!</v>
      </c>
    </row>
    <row r="34" spans="1:33" x14ac:dyDescent="0.2">
      <c r="A34" s="479">
        <v>6</v>
      </c>
      <c r="B34" s="480"/>
      <c r="C34" s="41" t="s">
        <v>15</v>
      </c>
      <c r="D34" s="48">
        <f>Федоровская!E23</f>
        <v>1</v>
      </c>
      <c r="E34" s="25">
        <f>Федоровская!F23</f>
        <v>0</v>
      </c>
      <c r="F34" s="319">
        <f>Федоровская!G23</f>
        <v>0</v>
      </c>
      <c r="G34" s="25">
        <f>Федоровская!H23</f>
        <v>0</v>
      </c>
      <c r="H34" s="319">
        <f>Федоровская!I23</f>
        <v>0</v>
      </c>
      <c r="I34" s="23">
        <f>Федоровская!J23</f>
        <v>0</v>
      </c>
      <c r="J34" s="24">
        <f>Федоровская!K23</f>
        <v>0</v>
      </c>
      <c r="K34" s="23">
        <f>Федоровская!L23</f>
        <v>1</v>
      </c>
      <c r="L34" s="24">
        <f>Федоровская!M23</f>
        <v>6</v>
      </c>
      <c r="M34" s="23">
        <f>Федоровская!N23</f>
        <v>0</v>
      </c>
      <c r="N34" s="24">
        <f>Федоровская!O23</f>
        <v>0</v>
      </c>
      <c r="O34" s="23">
        <f>Федоровская!P23</f>
        <v>0</v>
      </c>
      <c r="P34" s="24">
        <f>Федоровская!Q23</f>
        <v>0</v>
      </c>
      <c r="Q34" s="114"/>
      <c r="R34" s="24"/>
      <c r="S34" s="114"/>
      <c r="T34" s="24"/>
      <c r="U34" s="114"/>
      <c r="V34" s="24"/>
      <c r="W34" s="25"/>
      <c r="X34" s="24"/>
      <c r="Y34" s="114"/>
      <c r="Z34" s="24"/>
      <c r="AA34" s="23">
        <f>Федоровская!AB23</f>
        <v>6</v>
      </c>
      <c r="AB34" s="23">
        <f>Федоровская!AC23</f>
        <v>0</v>
      </c>
      <c r="AC34" s="24">
        <f>Федоровская!AD23</f>
        <v>6</v>
      </c>
      <c r="AD34" s="24"/>
      <c r="AE34" s="24" t="e">
        <f>Федоровская!#REF!</f>
        <v>#REF!</v>
      </c>
      <c r="AF34" s="24" t="e">
        <f>Федоровская!#REF!</f>
        <v>#REF!</v>
      </c>
      <c r="AG34" s="24" t="e">
        <f>Федоровская!#REF!</f>
        <v>#REF!</v>
      </c>
    </row>
    <row r="35" spans="1:33" x14ac:dyDescent="0.2">
      <c r="A35" s="479">
        <v>7</v>
      </c>
      <c r="B35" s="480"/>
      <c r="C35" s="41" t="s">
        <v>16</v>
      </c>
      <c r="D35" s="48">
        <f>Ольгинская!E26</f>
        <v>9</v>
      </c>
      <c r="E35" s="25">
        <f>Ольгинская!F26</f>
        <v>0</v>
      </c>
      <c r="F35" s="319">
        <f>Ольгинская!G26</f>
        <v>0</v>
      </c>
      <c r="G35" s="25">
        <f>Ольгинская!H26</f>
        <v>0</v>
      </c>
      <c r="H35" s="319">
        <f>Ольгинская!I26</f>
        <v>0</v>
      </c>
      <c r="I35" s="23">
        <f>Ольгинская!J26</f>
        <v>2</v>
      </c>
      <c r="J35" s="24">
        <f>Ольгинская!K26</f>
        <v>8</v>
      </c>
      <c r="K35" s="23">
        <f>Ольгинская!L26</f>
        <v>3</v>
      </c>
      <c r="L35" s="24">
        <f>Ольгинская!M26</f>
        <v>12</v>
      </c>
      <c r="M35" s="23">
        <f>Ольгинская!N26</f>
        <v>2</v>
      </c>
      <c r="N35" s="24">
        <f>Ольгинская!O26</f>
        <v>12</v>
      </c>
      <c r="O35" s="23">
        <f>Ольгинская!P26</f>
        <v>2</v>
      </c>
      <c r="P35" s="24">
        <f>Ольгинская!Q26</f>
        <v>2</v>
      </c>
      <c r="Q35" s="114"/>
      <c r="R35" s="24"/>
      <c r="S35" s="114"/>
      <c r="T35" s="24"/>
      <c r="U35" s="114"/>
      <c r="V35" s="24"/>
      <c r="W35" s="25"/>
      <c r="X35" s="24"/>
      <c r="Y35" s="114"/>
      <c r="Z35" s="24"/>
      <c r="AA35" s="23">
        <f>Ольгинская!AB26</f>
        <v>34</v>
      </c>
      <c r="AB35" s="23">
        <f>Ольгинская!AC26</f>
        <v>0</v>
      </c>
      <c r="AC35" s="24">
        <f>Ольгинская!AD26</f>
        <v>34</v>
      </c>
      <c r="AD35" s="24"/>
      <c r="AE35" s="24" t="e">
        <f>Ольгинская!#REF!</f>
        <v>#REF!</v>
      </c>
      <c r="AF35" s="24" t="e">
        <f>Ольгинская!#REF!</f>
        <v>#REF!</v>
      </c>
      <c r="AG35" s="24" t="e">
        <f>Ольгинская!#REF!</f>
        <v>#REF!</v>
      </c>
    </row>
    <row r="36" spans="1:33" x14ac:dyDescent="0.2">
      <c r="A36" s="479">
        <v>8</v>
      </c>
      <c r="B36" s="480"/>
      <c r="C36" s="41" t="s">
        <v>17</v>
      </c>
      <c r="D36" s="48">
        <f>Варнавинское!E24</f>
        <v>4</v>
      </c>
      <c r="E36" s="25">
        <f>Варнавинское!F24</f>
        <v>1</v>
      </c>
      <c r="F36" s="319">
        <f>Варнавинское!G24</f>
        <v>2</v>
      </c>
      <c r="G36" s="25">
        <f>Варнавинское!H24</f>
        <v>0</v>
      </c>
      <c r="H36" s="319">
        <f>Варнавинское!I24</f>
        <v>0</v>
      </c>
      <c r="I36" s="23">
        <f>Варнавинское!J24</f>
        <v>1</v>
      </c>
      <c r="J36" s="24">
        <f>Варнавинское!K24</f>
        <v>8</v>
      </c>
      <c r="K36" s="23">
        <f>Варнавинское!L24</f>
        <v>1</v>
      </c>
      <c r="L36" s="24">
        <f>Варнавинское!M24</f>
        <v>4</v>
      </c>
      <c r="M36" s="23">
        <f>Варнавинское!N24</f>
        <v>0</v>
      </c>
      <c r="N36" s="24">
        <f>Варнавинское!O24</f>
        <v>0</v>
      </c>
      <c r="O36" s="23">
        <f>Варнавинское!P24</f>
        <v>1</v>
      </c>
      <c r="P36" s="24">
        <f>Варнавинское!Q24</f>
        <v>6</v>
      </c>
      <c r="Q36" s="114"/>
      <c r="R36" s="24"/>
      <c r="S36" s="114"/>
      <c r="T36" s="24"/>
      <c r="U36" s="114"/>
      <c r="V36" s="24"/>
      <c r="W36" s="25"/>
      <c r="X36" s="24"/>
      <c r="Y36" s="114"/>
      <c r="Z36" s="24"/>
      <c r="AA36" s="23">
        <f>Варнавинское!AB24</f>
        <v>20</v>
      </c>
      <c r="AB36" s="23">
        <f>Варнавинское!AC24</f>
        <v>0</v>
      </c>
      <c r="AC36" s="24">
        <f>Варнавинское!AD24</f>
        <v>20</v>
      </c>
      <c r="AD36" s="24"/>
      <c r="AE36" s="24" t="e">
        <f>Варнавинское!#REF!</f>
        <v>#REF!</v>
      </c>
      <c r="AF36" s="24" t="e">
        <f>Варнавинское!#REF!</f>
        <v>#REF!</v>
      </c>
      <c r="AG36" s="24" t="e">
        <f>Варнавинское!#REF!</f>
        <v>#REF!</v>
      </c>
    </row>
    <row r="37" spans="1:33" s="4" customFormat="1" x14ac:dyDescent="0.2">
      <c r="A37" s="14"/>
      <c r="B37" s="14"/>
      <c r="C37" s="42" t="s">
        <v>18</v>
      </c>
      <c r="D37" s="162">
        <f t="shared" ref="D37:P37" si="5">SUM(D29:D36)</f>
        <v>61</v>
      </c>
      <c r="E37" s="311">
        <f t="shared" si="5"/>
        <v>2</v>
      </c>
      <c r="F37" s="320">
        <f t="shared" si="5"/>
        <v>4</v>
      </c>
      <c r="G37" s="311">
        <f t="shared" si="5"/>
        <v>2</v>
      </c>
      <c r="H37" s="320">
        <f t="shared" si="5"/>
        <v>4</v>
      </c>
      <c r="I37" s="20">
        <f t="shared" si="5"/>
        <v>10</v>
      </c>
      <c r="J37" s="20">
        <f t="shared" si="5"/>
        <v>44</v>
      </c>
      <c r="K37" s="20">
        <f t="shared" si="5"/>
        <v>19</v>
      </c>
      <c r="L37" s="20">
        <f t="shared" si="5"/>
        <v>99</v>
      </c>
      <c r="M37" s="20">
        <f t="shared" si="5"/>
        <v>12</v>
      </c>
      <c r="N37" s="20">
        <f t="shared" si="5"/>
        <v>53</v>
      </c>
      <c r="O37" s="20">
        <f t="shared" si="5"/>
        <v>7</v>
      </c>
      <c r="P37" s="20">
        <f t="shared" si="5"/>
        <v>36</v>
      </c>
      <c r="Q37" s="20">
        <f t="shared" ref="Q37:Z37" si="6">SUM(Q29:Q36)</f>
        <v>0</v>
      </c>
      <c r="R37" s="20">
        <f t="shared" si="6"/>
        <v>0</v>
      </c>
      <c r="S37" s="20">
        <f t="shared" si="6"/>
        <v>0</v>
      </c>
      <c r="T37" s="20">
        <f t="shared" si="6"/>
        <v>0</v>
      </c>
      <c r="U37" s="242">
        <f t="shared" si="6"/>
        <v>0</v>
      </c>
      <c r="V37" s="20">
        <f t="shared" si="6"/>
        <v>0</v>
      </c>
      <c r="W37" s="20">
        <f t="shared" si="6"/>
        <v>0</v>
      </c>
      <c r="X37" s="20">
        <f t="shared" si="6"/>
        <v>0</v>
      </c>
      <c r="Y37" s="20">
        <f t="shared" si="6"/>
        <v>9</v>
      </c>
      <c r="Z37" s="20">
        <f t="shared" si="6"/>
        <v>12</v>
      </c>
      <c r="AA37" s="20">
        <f>SUM(AA29:AA36)</f>
        <v>236</v>
      </c>
      <c r="AB37" s="20">
        <f>SUM(AB29:AB36)</f>
        <v>16</v>
      </c>
      <c r="AC37" s="21">
        <f>SUM(AC29:AC36)</f>
        <v>252</v>
      </c>
      <c r="AD37" s="21"/>
      <c r="AE37" s="21" t="e">
        <f>AE29+AE30+AE31+AE32+AE33+AE34+AE35+AE36</f>
        <v>#REF!</v>
      </c>
      <c r="AF37" s="21" t="e">
        <f>AF29+AF30+AF31+AF32+AF33+AF34+AF35+AF36</f>
        <v>#REF!</v>
      </c>
      <c r="AG37" s="21" t="e">
        <f>AG29+AG30+AG31+AG32+AG33+AG34+AG35+AG36</f>
        <v>#REF!</v>
      </c>
    </row>
    <row r="38" spans="1:33" s="2" customFormat="1" ht="12.75" customHeight="1" x14ac:dyDescent="0.2">
      <c r="A38" s="488" t="s">
        <v>21</v>
      </c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90"/>
      <c r="AC38" s="26"/>
      <c r="AD38" s="26"/>
      <c r="AE38" s="26"/>
      <c r="AF38" s="26"/>
      <c r="AG38" s="26"/>
    </row>
    <row r="39" spans="1:33" x14ac:dyDescent="0.2">
      <c r="A39" s="108">
        <v>1</v>
      </c>
      <c r="B39" s="108"/>
      <c r="C39" s="41" t="s">
        <v>10</v>
      </c>
      <c r="D39" s="48">
        <f>Абинск!E95</f>
        <v>4</v>
      </c>
      <c r="E39" s="25">
        <f>Абинск!F95</f>
        <v>0</v>
      </c>
      <c r="F39" s="319">
        <f>Абинск!G95</f>
        <v>0</v>
      </c>
      <c r="G39" s="25">
        <f>Абинск!H95</f>
        <v>0</v>
      </c>
      <c r="H39" s="319">
        <f>Абинск!I95</f>
        <v>0</v>
      </c>
      <c r="I39" s="23">
        <f>Абинск!J95</f>
        <v>2</v>
      </c>
      <c r="J39" s="24">
        <f>Абинск!K95</f>
        <v>12</v>
      </c>
      <c r="K39" s="23">
        <f>Абинск!L95</f>
        <v>1</v>
      </c>
      <c r="L39" s="24">
        <f>Абинск!M95</f>
        <v>4</v>
      </c>
      <c r="M39" s="23">
        <f>Абинск!N95</f>
        <v>1</v>
      </c>
      <c r="N39" s="24">
        <f>Абинск!O95</f>
        <v>6</v>
      </c>
      <c r="O39" s="23"/>
      <c r="P39" s="24"/>
      <c r="Q39" s="114"/>
      <c r="R39" s="24"/>
      <c r="S39" s="114"/>
      <c r="T39" s="24"/>
      <c r="U39" s="114"/>
      <c r="V39" s="24"/>
      <c r="W39" s="25"/>
      <c r="X39" s="24"/>
      <c r="Y39" s="114"/>
      <c r="Z39" s="24"/>
      <c r="AA39" s="23">
        <f>Абинск!AB95</f>
        <v>22</v>
      </c>
      <c r="AB39" s="23"/>
      <c r="AC39" s="24">
        <f>Абинск!AD95</f>
        <v>22</v>
      </c>
      <c r="AD39" s="24"/>
      <c r="AE39" s="24" t="e">
        <f>Абинск!#REF!</f>
        <v>#REF!</v>
      </c>
      <c r="AF39" s="24" t="e">
        <f>Абинск!#REF!</f>
        <v>#REF!</v>
      </c>
      <c r="AG39" s="24" t="e">
        <f>Абинск!#REF!</f>
        <v>#REF!</v>
      </c>
    </row>
    <row r="40" spans="1:33" x14ac:dyDescent="0.2">
      <c r="A40" s="108">
        <v>2</v>
      </c>
      <c r="B40" s="108"/>
      <c r="C40" s="41" t="s">
        <v>11</v>
      </c>
      <c r="D40" s="48">
        <f>Ахтырка!E44</f>
        <v>2</v>
      </c>
      <c r="E40" s="25">
        <f>Ахтырка!F44</f>
        <v>0</v>
      </c>
      <c r="F40" s="319">
        <f>Ахтырка!G44</f>
        <v>0</v>
      </c>
      <c r="G40" s="25">
        <f>Ахтырка!H44</f>
        <v>0</v>
      </c>
      <c r="H40" s="319">
        <f>Ахтырка!I44</f>
        <v>0</v>
      </c>
      <c r="I40" s="23">
        <f>Ахтырка!J44</f>
        <v>1</v>
      </c>
      <c r="J40" s="24">
        <f>Ахтырка!K44</f>
        <v>4</v>
      </c>
      <c r="K40" s="23">
        <f>Ахтырка!L44</f>
        <v>0</v>
      </c>
      <c r="L40" s="24">
        <f>Ахтырка!M44</f>
        <v>0</v>
      </c>
      <c r="M40" s="23">
        <f>Ахтырка!N44</f>
        <v>1</v>
      </c>
      <c r="N40" s="24">
        <f>Ахтырка!O44</f>
        <v>6</v>
      </c>
      <c r="O40" s="23">
        <f>Ахтырка!P44</f>
        <v>0</v>
      </c>
      <c r="P40" s="24">
        <f>Ахтырка!Q44</f>
        <v>0</v>
      </c>
      <c r="Q40" s="114"/>
      <c r="R40" s="24"/>
      <c r="S40" s="114"/>
      <c r="T40" s="24"/>
      <c r="U40" s="114"/>
      <c r="V40" s="24"/>
      <c r="W40" s="25"/>
      <c r="X40" s="24"/>
      <c r="Y40" s="114"/>
      <c r="Z40" s="24"/>
      <c r="AA40" s="23">
        <f>Ахтырка!AB44</f>
        <v>10</v>
      </c>
      <c r="AB40" s="23">
        <f>Ахтырка!AC44</f>
        <v>0</v>
      </c>
      <c r="AC40" s="24">
        <f>Ахтырка!AD44</f>
        <v>10</v>
      </c>
      <c r="AD40" s="24"/>
      <c r="AE40" s="24" t="e">
        <f>Ахтырка!#REF!</f>
        <v>#REF!</v>
      </c>
      <c r="AF40" s="24" t="e">
        <f>Ахтырка!#REF!</f>
        <v>#REF!</v>
      </c>
      <c r="AG40" s="24" t="e">
        <f>Ахтырка!#REF!</f>
        <v>#REF!</v>
      </c>
    </row>
    <row r="41" spans="1:33" x14ac:dyDescent="0.2">
      <c r="A41" s="479">
        <v>3</v>
      </c>
      <c r="B41" s="480"/>
      <c r="C41" s="41" t="s">
        <v>12</v>
      </c>
      <c r="D41" s="48">
        <f>Холмская!E36</f>
        <v>4</v>
      </c>
      <c r="E41" s="25">
        <f>Холмская!F36</f>
        <v>0</v>
      </c>
      <c r="F41" s="319">
        <f>Холмская!G35</f>
        <v>0</v>
      </c>
      <c r="G41" s="25">
        <f>Холмская!H36</f>
        <v>0</v>
      </c>
      <c r="H41" s="319">
        <f>Холмская!I36</f>
        <v>0</v>
      </c>
      <c r="I41" s="23">
        <f>Холмская!J36</f>
        <v>3</v>
      </c>
      <c r="J41" s="24">
        <f>Холмская!K36</f>
        <v>20</v>
      </c>
      <c r="K41" s="23">
        <f>Холмская!L36</f>
        <v>1</v>
      </c>
      <c r="L41" s="24">
        <f>Холмская!M36</f>
        <v>4</v>
      </c>
      <c r="M41" s="23">
        <f>Холмская!N36</f>
        <v>0</v>
      </c>
      <c r="N41" s="24">
        <f>Холмская!O36</f>
        <v>0</v>
      </c>
      <c r="O41" s="23">
        <f>Холмская!P36</f>
        <v>0</v>
      </c>
      <c r="P41" s="24">
        <f>Холмская!S36</f>
        <v>0</v>
      </c>
      <c r="Q41" s="114"/>
      <c r="R41" s="24"/>
      <c r="S41" s="114"/>
      <c r="T41" s="24"/>
      <c r="U41" s="114"/>
      <c r="V41" s="24"/>
      <c r="W41" s="25"/>
      <c r="X41" s="24"/>
      <c r="Y41" s="114"/>
      <c r="Z41" s="24"/>
      <c r="AA41" s="23">
        <f>Холмская!AB36</f>
        <v>24</v>
      </c>
      <c r="AB41" s="23">
        <f>Холмская!AC36</f>
        <v>0</v>
      </c>
      <c r="AC41" s="24">
        <f>Холмская!AD36</f>
        <v>24</v>
      </c>
      <c r="AD41" s="24"/>
      <c r="AE41" s="24"/>
      <c r="AF41" s="24"/>
      <c r="AG41" s="24"/>
    </row>
    <row r="42" spans="1:33" x14ac:dyDescent="0.2">
      <c r="A42" s="108">
        <v>4</v>
      </c>
      <c r="B42" s="108"/>
      <c r="C42" s="41" t="s">
        <v>13</v>
      </c>
      <c r="D42" s="23"/>
      <c r="E42" s="25"/>
      <c r="F42" s="319"/>
      <c r="G42" s="25"/>
      <c r="H42" s="319"/>
      <c r="I42" s="27"/>
      <c r="J42" s="28"/>
      <c r="K42" s="27"/>
      <c r="L42" s="28"/>
      <c r="M42" s="27"/>
      <c r="N42" s="28"/>
      <c r="O42" s="27"/>
      <c r="P42" s="28"/>
      <c r="Q42" s="245"/>
      <c r="R42" s="28"/>
      <c r="S42" s="245"/>
      <c r="T42" s="28"/>
      <c r="U42" s="245"/>
      <c r="V42" s="28"/>
      <c r="W42" s="330"/>
      <c r="X42" s="28"/>
      <c r="Y42" s="245"/>
      <c r="Z42" s="28"/>
      <c r="AA42" s="27"/>
      <c r="AB42" s="27"/>
      <c r="AC42" s="28"/>
      <c r="AD42" s="28"/>
      <c r="AE42" s="28"/>
      <c r="AF42" s="28"/>
      <c r="AG42" s="28"/>
    </row>
    <row r="43" spans="1:33" x14ac:dyDescent="0.2">
      <c r="A43" s="479">
        <v>5</v>
      </c>
      <c r="B43" s="480"/>
      <c r="C43" s="41" t="s">
        <v>14</v>
      </c>
      <c r="D43" s="48">
        <f>Светлогорская!F28</f>
        <v>1</v>
      </c>
      <c r="E43" s="25">
        <f>Светлогорская!G28</f>
        <v>0</v>
      </c>
      <c r="F43" s="319">
        <f>Светлогорская!H28</f>
        <v>0</v>
      </c>
      <c r="G43" s="25">
        <f>Светлогорская!I28</f>
        <v>0</v>
      </c>
      <c r="H43" s="319">
        <f>Светлогорская!J28</f>
        <v>0</v>
      </c>
      <c r="I43" s="27">
        <f>Светлогорская!K28</f>
        <v>1</v>
      </c>
      <c r="J43" s="28">
        <f>Светлогорская!L28</f>
        <v>4</v>
      </c>
      <c r="K43" s="27">
        <f>Светлогорская!M28</f>
        <v>0</v>
      </c>
      <c r="L43" s="28">
        <f>Светлогорская!N28</f>
        <v>0</v>
      </c>
      <c r="M43" s="27">
        <f>Светлогорская!O28</f>
        <v>0</v>
      </c>
      <c r="N43" s="28">
        <f>Светлогорская!P28</f>
        <v>0</v>
      </c>
      <c r="O43" s="27"/>
      <c r="P43" s="28"/>
      <c r="Q43" s="245"/>
      <c r="R43" s="28"/>
      <c r="S43" s="245"/>
      <c r="T43" s="28"/>
      <c r="U43" s="245"/>
      <c r="V43" s="28"/>
      <c r="W43" s="330"/>
      <c r="X43" s="28"/>
      <c r="Y43" s="245"/>
      <c r="Z43" s="28"/>
      <c r="AA43" s="27">
        <f>Светлогорская!AC28</f>
        <v>4</v>
      </c>
      <c r="AB43" s="27"/>
      <c r="AC43" s="28">
        <f>Светлогорская!AE28</f>
        <v>4</v>
      </c>
      <c r="AD43" s="28"/>
      <c r="AE43" s="28"/>
      <c r="AF43" s="28"/>
      <c r="AG43" s="28"/>
    </row>
    <row r="44" spans="1:33" x14ac:dyDescent="0.2">
      <c r="A44" s="479">
        <v>6</v>
      </c>
      <c r="B44" s="480"/>
      <c r="C44" s="41" t="s">
        <v>15</v>
      </c>
      <c r="D44" s="48">
        <f>Федоровская!E34</f>
        <v>2</v>
      </c>
      <c r="E44" s="25">
        <f>Федоровская!F34</f>
        <v>0</v>
      </c>
      <c r="F44" s="319">
        <f>Федоровская!G34</f>
        <v>0</v>
      </c>
      <c r="G44" s="25">
        <f>Федоровская!H34</f>
        <v>0</v>
      </c>
      <c r="H44" s="319">
        <f>Федоровская!I34</f>
        <v>0</v>
      </c>
      <c r="I44" s="23">
        <f>Федоровская!J34</f>
        <v>1</v>
      </c>
      <c r="J44" s="24">
        <f>Федоровская!K34</f>
        <v>4</v>
      </c>
      <c r="K44" s="23">
        <f>Федоровская!L34</f>
        <v>1</v>
      </c>
      <c r="L44" s="24">
        <f>Федоровская!M34</f>
        <v>4</v>
      </c>
      <c r="M44" s="23">
        <f>Федоровская!N34</f>
        <v>0</v>
      </c>
      <c r="N44" s="24">
        <f>Федоровская!O34</f>
        <v>0</v>
      </c>
      <c r="O44" s="23">
        <f>Федоровская!P34</f>
        <v>0</v>
      </c>
      <c r="P44" s="24">
        <f>Федоровская!Q34</f>
        <v>0</v>
      </c>
      <c r="Q44" s="114"/>
      <c r="R44" s="24"/>
      <c r="S44" s="114"/>
      <c r="T44" s="24"/>
      <c r="U44" s="114"/>
      <c r="V44" s="24"/>
      <c r="W44" s="25"/>
      <c r="X44" s="24"/>
      <c r="Y44" s="114"/>
      <c r="Z44" s="24"/>
      <c r="AA44" s="23">
        <f>Федоровская!AB34</f>
        <v>8</v>
      </c>
      <c r="AB44" s="23">
        <f>Федоровская!AC34</f>
        <v>0</v>
      </c>
      <c r="AC44" s="24">
        <f>Федоровская!AD34</f>
        <v>8</v>
      </c>
      <c r="AD44" s="24"/>
      <c r="AE44" s="24" t="e">
        <f>Федоровская!#REF!</f>
        <v>#REF!</v>
      </c>
      <c r="AF44" s="24" t="e">
        <f>Федоровская!#REF!</f>
        <v>#REF!</v>
      </c>
      <c r="AG44" s="24" t="e">
        <f>Федоровская!#REF!</f>
        <v>#REF!</v>
      </c>
    </row>
    <row r="45" spans="1:33" x14ac:dyDescent="0.2">
      <c r="A45" s="479">
        <v>7</v>
      </c>
      <c r="B45" s="480"/>
      <c r="C45" s="41" t="s">
        <v>16</v>
      </c>
      <c r="D45" s="48">
        <f>Ольгинская!E37</f>
        <v>1</v>
      </c>
      <c r="E45" s="25">
        <f>Ольгинская!F37</f>
        <v>0</v>
      </c>
      <c r="F45" s="319">
        <f>Ольгинская!G37</f>
        <v>0</v>
      </c>
      <c r="G45" s="25">
        <f>Ольгинская!H37</f>
        <v>0</v>
      </c>
      <c r="H45" s="319">
        <f>Ольгинская!I37</f>
        <v>0</v>
      </c>
      <c r="I45" s="23">
        <f>Ольгинская!J37</f>
        <v>0</v>
      </c>
      <c r="J45" s="24">
        <f>Ольгинская!K37</f>
        <v>0</v>
      </c>
      <c r="K45" s="23">
        <f>Ольгинская!L37</f>
        <v>1</v>
      </c>
      <c r="L45" s="24">
        <f>Ольгинская!M37</f>
        <v>4</v>
      </c>
      <c r="M45" s="23">
        <f>Ольгинская!N37</f>
        <v>0</v>
      </c>
      <c r="N45" s="24">
        <f>Ольгинская!O37</f>
        <v>0</v>
      </c>
      <c r="O45" s="23">
        <f>Ольгинская!P37</f>
        <v>0</v>
      </c>
      <c r="P45" s="24">
        <f>Ольгинская!Q37</f>
        <v>0</v>
      </c>
      <c r="Q45" s="114"/>
      <c r="R45" s="24"/>
      <c r="S45" s="114"/>
      <c r="T45" s="24"/>
      <c r="U45" s="114"/>
      <c r="V45" s="24"/>
      <c r="W45" s="25"/>
      <c r="X45" s="24"/>
      <c r="Y45" s="114"/>
      <c r="Z45" s="24"/>
      <c r="AA45" s="23">
        <f>Ольгинская!AB37</f>
        <v>4</v>
      </c>
      <c r="AB45" s="23">
        <f>Ольгинская!AC37</f>
        <v>0</v>
      </c>
      <c r="AC45" s="24">
        <f>Ольгинская!AD37</f>
        <v>4</v>
      </c>
      <c r="AD45" s="24"/>
      <c r="AE45" s="24" t="e">
        <f>Ольгинская!#REF!</f>
        <v>#REF!</v>
      </c>
      <c r="AF45" s="24" t="e">
        <f>Ольгинская!#REF!</f>
        <v>#REF!</v>
      </c>
      <c r="AG45" s="24" t="e">
        <f>Ольгинская!#REF!</f>
        <v>#REF!</v>
      </c>
    </row>
    <row r="46" spans="1:33" x14ac:dyDescent="0.2">
      <c r="A46" s="479">
        <v>8</v>
      </c>
      <c r="B46" s="480"/>
      <c r="C46" s="41" t="s">
        <v>17</v>
      </c>
      <c r="D46" s="48">
        <f>Варнавинское!E27</f>
        <v>1</v>
      </c>
      <c r="E46" s="25">
        <f>Варнавинское!F27</f>
        <v>0</v>
      </c>
      <c r="F46" s="319">
        <f>Варнавинское!G27</f>
        <v>0</v>
      </c>
      <c r="G46" s="25">
        <f>Варнавинское!H27</f>
        <v>0</v>
      </c>
      <c r="H46" s="319">
        <f>Варнавинское!I27</f>
        <v>0</v>
      </c>
      <c r="I46" s="97">
        <f>Варнавинское!J27</f>
        <v>0</v>
      </c>
      <c r="J46" s="98">
        <f>Варнавинское!K27</f>
        <v>0</v>
      </c>
      <c r="K46" s="97">
        <f>Варнавинское!L27</f>
        <v>1</v>
      </c>
      <c r="L46" s="98">
        <f>Варнавинское!M27</f>
        <v>4</v>
      </c>
      <c r="M46" s="97">
        <f>Варнавинское!N27</f>
        <v>0</v>
      </c>
      <c r="N46" s="98">
        <f>Варнавинское!O27</f>
        <v>0</v>
      </c>
      <c r="O46" s="97">
        <f>Варнавинское!P27</f>
        <v>0</v>
      </c>
      <c r="P46" s="98">
        <f>Варнавинское!S27</f>
        <v>0</v>
      </c>
      <c r="Q46" s="245"/>
      <c r="R46" s="28"/>
      <c r="S46" s="245"/>
      <c r="T46" s="28"/>
      <c r="U46" s="245"/>
      <c r="V46" s="28"/>
      <c r="W46" s="330"/>
      <c r="X46" s="28"/>
      <c r="Y46" s="245"/>
      <c r="Z46" s="28"/>
      <c r="AA46" s="97">
        <f>Варнавинское!AB27</f>
        <v>4</v>
      </c>
      <c r="AB46" s="97">
        <f>Варнавинское!AC27</f>
        <v>0</v>
      </c>
      <c r="AC46" s="98">
        <f>Варнавинское!AD27</f>
        <v>4</v>
      </c>
      <c r="AD46" s="28"/>
      <c r="AE46" s="28"/>
      <c r="AF46" s="28"/>
      <c r="AG46" s="28"/>
    </row>
    <row r="47" spans="1:33" s="4" customFormat="1" x14ac:dyDescent="0.2">
      <c r="A47" s="14"/>
      <c r="B47" s="14"/>
      <c r="C47" s="42" t="s">
        <v>18</v>
      </c>
      <c r="D47" s="162">
        <f t="shared" ref="D47:S47" si="7">SUM(D39:D46)</f>
        <v>15</v>
      </c>
      <c r="E47" s="311">
        <f t="shared" si="7"/>
        <v>0</v>
      </c>
      <c r="F47" s="320">
        <f t="shared" si="7"/>
        <v>0</v>
      </c>
      <c r="G47" s="311">
        <f t="shared" si="7"/>
        <v>0</v>
      </c>
      <c r="H47" s="320">
        <f t="shared" si="7"/>
        <v>0</v>
      </c>
      <c r="I47" s="20">
        <f t="shared" si="7"/>
        <v>8</v>
      </c>
      <c r="J47" s="20">
        <f t="shared" si="7"/>
        <v>44</v>
      </c>
      <c r="K47" s="20">
        <f t="shared" si="7"/>
        <v>5</v>
      </c>
      <c r="L47" s="20">
        <f t="shared" si="7"/>
        <v>20</v>
      </c>
      <c r="M47" s="20">
        <f t="shared" si="7"/>
        <v>2</v>
      </c>
      <c r="N47" s="20">
        <f t="shared" si="7"/>
        <v>12</v>
      </c>
      <c r="O47" s="20">
        <f t="shared" si="7"/>
        <v>0</v>
      </c>
      <c r="P47" s="20">
        <f t="shared" si="7"/>
        <v>0</v>
      </c>
      <c r="Q47" s="20">
        <f t="shared" si="7"/>
        <v>0</v>
      </c>
      <c r="R47" s="20">
        <f t="shared" si="7"/>
        <v>0</v>
      </c>
      <c r="S47" s="20">
        <f t="shared" si="7"/>
        <v>0</v>
      </c>
      <c r="T47" s="20">
        <f t="shared" ref="T47:AC47" si="8">SUM(T39:T46)</f>
        <v>0</v>
      </c>
      <c r="U47" s="20">
        <f t="shared" si="8"/>
        <v>0</v>
      </c>
      <c r="V47" s="20">
        <f t="shared" si="8"/>
        <v>0</v>
      </c>
      <c r="W47" s="20"/>
      <c r="X47" s="20"/>
      <c r="Y47" s="20">
        <f t="shared" si="8"/>
        <v>0</v>
      </c>
      <c r="Z47" s="20">
        <f t="shared" si="8"/>
        <v>0</v>
      </c>
      <c r="AA47" s="20">
        <f t="shared" si="8"/>
        <v>76</v>
      </c>
      <c r="AB47" s="20">
        <f t="shared" si="8"/>
        <v>0</v>
      </c>
      <c r="AC47" s="21">
        <f t="shared" si="8"/>
        <v>76</v>
      </c>
      <c r="AD47" s="21"/>
      <c r="AE47" s="21" t="e">
        <f>AE39+AE40+AE41+AE42+AE43+AE44+AE45+AE46</f>
        <v>#REF!</v>
      </c>
      <c r="AF47" s="21" t="e">
        <f>AF39+AF40+AF41+AF42+AF43+AF44+AF45+AF46</f>
        <v>#REF!</v>
      </c>
      <c r="AG47" s="21" t="e">
        <f>AG39+AG40+AG41+AG42+AG43+AG44+AG45+AG46</f>
        <v>#REF!</v>
      </c>
    </row>
    <row r="48" spans="1:33" s="2" customFormat="1" ht="12.75" customHeight="1" x14ac:dyDescent="0.2">
      <c r="A48" s="488" t="s">
        <v>22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90"/>
      <c r="AC48" s="26"/>
      <c r="AD48" s="26"/>
      <c r="AE48" s="26"/>
      <c r="AF48" s="26"/>
      <c r="AG48" s="26"/>
    </row>
    <row r="49" spans="1:33" x14ac:dyDescent="0.2">
      <c r="A49" s="108">
        <v>1</v>
      </c>
      <c r="B49" s="108"/>
      <c r="C49" s="41" t="s">
        <v>10</v>
      </c>
      <c r="D49" s="48">
        <f>Абинск!E86</f>
        <v>5</v>
      </c>
      <c r="E49" s="25">
        <f>Абинск!F86</f>
        <v>0</v>
      </c>
      <c r="F49" s="319">
        <f>Абинск!G86</f>
        <v>0</v>
      </c>
      <c r="G49" s="25">
        <f>Абинск!H86</f>
        <v>0</v>
      </c>
      <c r="H49" s="319">
        <f>-Абинск!I86</f>
        <v>0</v>
      </c>
      <c r="I49" s="23">
        <f>Абинск!J86</f>
        <v>3</v>
      </c>
      <c r="J49" s="24">
        <f>Абинск!K86</f>
        <v>12</v>
      </c>
      <c r="K49" s="23">
        <f>Абинск!L86</f>
        <v>0</v>
      </c>
      <c r="L49" s="24">
        <f>Абинск!M86</f>
        <v>0</v>
      </c>
      <c r="M49" s="23">
        <f>Абинск!N86</f>
        <v>2</v>
      </c>
      <c r="N49" s="24">
        <f>Абинск!O86</f>
        <v>8</v>
      </c>
      <c r="O49" s="23">
        <f>Абинск!P86</f>
        <v>0</v>
      </c>
      <c r="P49" s="24">
        <f>Абинск!Q86</f>
        <v>0</v>
      </c>
      <c r="Q49" s="114"/>
      <c r="R49" s="24"/>
      <c r="S49" s="114"/>
      <c r="T49" s="24"/>
      <c r="U49" s="114"/>
      <c r="V49" s="24"/>
      <c r="W49" s="25"/>
      <c r="X49" s="24"/>
      <c r="Y49" s="114"/>
      <c r="Z49" s="24"/>
      <c r="AA49" s="23">
        <f>Абинск!AB86</f>
        <v>20</v>
      </c>
      <c r="AB49" s="23">
        <f>Абинск!AC86</f>
        <v>0</v>
      </c>
      <c r="AC49" s="24">
        <f>Абинск!AD86</f>
        <v>20</v>
      </c>
      <c r="AD49" s="24"/>
      <c r="AE49" s="24" t="e">
        <f>Абинск!#REF!</f>
        <v>#REF!</v>
      </c>
      <c r="AF49" s="24" t="e">
        <f>Абинск!#REF!</f>
        <v>#REF!</v>
      </c>
      <c r="AG49" s="24" t="e">
        <f>Абинск!#REF!</f>
        <v>#REF!</v>
      </c>
    </row>
    <row r="50" spans="1:33" x14ac:dyDescent="0.2">
      <c r="A50" s="108">
        <v>2</v>
      </c>
      <c r="B50" s="108"/>
      <c r="C50" s="41" t="s">
        <v>11</v>
      </c>
      <c r="D50" s="48">
        <f>Ахтырка!E40</f>
        <v>1</v>
      </c>
      <c r="E50" s="25">
        <f>Ахтырка!F40</f>
        <v>0</v>
      </c>
      <c r="F50" s="319">
        <f>Ахтырка!G40</f>
        <v>0</v>
      </c>
      <c r="G50" s="25">
        <f>Ахтырка!H40</f>
        <v>0</v>
      </c>
      <c r="H50" s="319">
        <f>Ахтырка!I40</f>
        <v>0</v>
      </c>
      <c r="I50" s="23">
        <f>Ахтырка!J40</f>
        <v>0</v>
      </c>
      <c r="J50" s="243">
        <f>Ахтырка!K40</f>
        <v>0</v>
      </c>
      <c r="K50" s="23">
        <f>Ахтырка!L40</f>
        <v>0</v>
      </c>
      <c r="L50" s="243">
        <f>Сводная!M41</f>
        <v>0</v>
      </c>
      <c r="M50" s="23">
        <f>Ахтырка!N40</f>
        <v>1</v>
      </c>
      <c r="N50" s="243">
        <f>Ахтырка!O40</f>
        <v>2</v>
      </c>
      <c r="O50" s="23">
        <f>Ахтырка!P40</f>
        <v>0</v>
      </c>
      <c r="P50" s="243">
        <f>Ахтырка!Q40</f>
        <v>0</v>
      </c>
      <c r="Q50" s="114"/>
      <c r="R50" s="243"/>
      <c r="S50" s="114"/>
      <c r="T50" s="23"/>
      <c r="U50" s="114"/>
      <c r="V50" s="23"/>
      <c r="W50" s="25"/>
      <c r="X50" s="23"/>
      <c r="Y50" s="114"/>
      <c r="Z50" s="23"/>
      <c r="AA50" s="23">
        <f>Ахтырка!AB40</f>
        <v>2</v>
      </c>
      <c r="AB50" s="23">
        <f>Ахтырка!AC40</f>
        <v>0</v>
      </c>
      <c r="AC50" s="243">
        <f>Ахтырка!AD40</f>
        <v>2</v>
      </c>
      <c r="AD50" s="23"/>
      <c r="AE50" s="23" t="e">
        <f>Ахтырка!#REF!</f>
        <v>#REF!</v>
      </c>
      <c r="AF50" s="23" t="e">
        <f>Ахтырка!#REF!</f>
        <v>#REF!</v>
      </c>
      <c r="AG50" s="23" t="e">
        <f>Ахтырка!#REF!</f>
        <v>#REF!</v>
      </c>
    </row>
    <row r="51" spans="1:33" x14ac:dyDescent="0.2">
      <c r="A51" s="479">
        <v>3</v>
      </c>
      <c r="B51" s="480"/>
      <c r="C51" s="41" t="s">
        <v>12</v>
      </c>
      <c r="D51" s="48">
        <f>Холмская!E41</f>
        <v>3</v>
      </c>
      <c r="E51" s="25">
        <f>-Холмская!F41</f>
        <v>0</v>
      </c>
      <c r="F51" s="319">
        <f>-Холмская!G41</f>
        <v>0</v>
      </c>
      <c r="G51" s="25">
        <f>Холмская!H41</f>
        <v>0</v>
      </c>
      <c r="H51" s="319">
        <f>Холмская!I41</f>
        <v>0</v>
      </c>
      <c r="I51" s="97">
        <f>Холмская!J41</f>
        <v>1</v>
      </c>
      <c r="J51" s="98">
        <f>Холмская!K41</f>
        <v>4</v>
      </c>
      <c r="K51" s="97">
        <f>Холмская!L41</f>
        <v>0</v>
      </c>
      <c r="L51" s="98">
        <f>Холмская!M41</f>
        <v>0</v>
      </c>
      <c r="M51" s="97">
        <f>Холмская!N41</f>
        <v>0</v>
      </c>
      <c r="N51" s="98">
        <f>Холмская!O41</f>
        <v>0</v>
      </c>
      <c r="O51" s="97">
        <f>Холмская!P41</f>
        <v>1</v>
      </c>
      <c r="P51" s="98">
        <f>Холмская!Q41</f>
        <v>2</v>
      </c>
      <c r="Q51" s="246"/>
      <c r="R51" s="98"/>
      <c r="S51" s="246"/>
      <c r="T51" s="98"/>
      <c r="U51" s="246"/>
      <c r="V51" s="98"/>
      <c r="W51" s="333">
        <f>Холмская!X41</f>
        <v>1</v>
      </c>
      <c r="X51" s="98">
        <f>Холмская!Y41</f>
        <v>7</v>
      </c>
      <c r="Y51" s="246">
        <f>Холмская!Z41</f>
        <v>0</v>
      </c>
      <c r="Z51" s="98">
        <f>Холмская!AA41</f>
        <v>0</v>
      </c>
      <c r="AA51" s="97">
        <f>Холмская!AB41</f>
        <v>6</v>
      </c>
      <c r="AB51" s="97">
        <f>Холмская!AC41</f>
        <v>7</v>
      </c>
      <c r="AC51" s="98">
        <f>Холмская!AD41</f>
        <v>13</v>
      </c>
      <c r="AD51" s="28"/>
      <c r="AE51" s="98" t="e">
        <f>Холмская!#REF!</f>
        <v>#REF!</v>
      </c>
      <c r="AF51" s="98" t="e">
        <f>Холмская!#REF!</f>
        <v>#REF!</v>
      </c>
      <c r="AG51" s="98" t="e">
        <f>Холмская!#REF!</f>
        <v>#REF!</v>
      </c>
    </row>
    <row r="52" spans="1:33" x14ac:dyDescent="0.2">
      <c r="A52" s="108">
        <v>4</v>
      </c>
      <c r="B52" s="108"/>
      <c r="C52" s="41" t="s">
        <v>13</v>
      </c>
      <c r="D52" s="23"/>
      <c r="E52" s="25"/>
      <c r="F52" s="319"/>
      <c r="G52" s="25"/>
      <c r="H52" s="319"/>
      <c r="I52" s="27"/>
      <c r="J52" s="28"/>
      <c r="K52" s="27"/>
      <c r="L52" s="28"/>
      <c r="M52" s="27"/>
      <c r="N52" s="28"/>
      <c r="O52" s="27"/>
      <c r="P52" s="28"/>
      <c r="Q52" s="245"/>
      <c r="R52" s="28"/>
      <c r="S52" s="245"/>
      <c r="T52" s="28"/>
      <c r="U52" s="245"/>
      <c r="V52" s="28"/>
      <c r="W52" s="330"/>
      <c r="X52" s="28"/>
      <c r="Y52" s="245"/>
      <c r="Z52" s="28"/>
      <c r="AA52" s="27"/>
      <c r="AB52" s="27"/>
      <c r="AC52" s="28"/>
      <c r="AD52" s="28"/>
      <c r="AE52" s="28"/>
      <c r="AF52" s="28"/>
      <c r="AG52" s="28"/>
    </row>
    <row r="53" spans="1:33" x14ac:dyDescent="0.2">
      <c r="A53" s="479">
        <v>5</v>
      </c>
      <c r="B53" s="480"/>
      <c r="C53" s="41" t="s">
        <v>14</v>
      </c>
      <c r="D53" s="48">
        <f>Светлогорская!F25</f>
        <v>2</v>
      </c>
      <c r="E53" s="25">
        <f>Светлогорская!G25</f>
        <v>0</v>
      </c>
      <c r="F53" s="319">
        <f>Светлогорская!H25</f>
        <v>0</v>
      </c>
      <c r="G53" s="25">
        <f>Светлогорская!I25</f>
        <v>0</v>
      </c>
      <c r="H53" s="319">
        <f>Светлогорская!J25</f>
        <v>0</v>
      </c>
      <c r="I53" s="23">
        <f>Светлогорская!K25</f>
        <v>1</v>
      </c>
      <c r="J53" s="24">
        <f>Светлогорская!L25</f>
        <v>4</v>
      </c>
      <c r="K53" s="23">
        <f>Светлогорская!M25</f>
        <v>1</v>
      </c>
      <c r="L53" s="24">
        <f>Светлогорская!N25</f>
        <v>4</v>
      </c>
      <c r="M53" s="23">
        <f>Светлогорская!O25</f>
        <v>0</v>
      </c>
      <c r="N53" s="24">
        <f>Светлогорская!P25</f>
        <v>0</v>
      </c>
      <c r="O53" s="23">
        <f>Светлогорская!Q25</f>
        <v>0</v>
      </c>
      <c r="P53" s="24">
        <f>Светлогорская!R25</f>
        <v>0</v>
      </c>
      <c r="Q53" s="114"/>
      <c r="R53" s="24"/>
      <c r="S53" s="114"/>
      <c r="T53" s="24"/>
      <c r="U53" s="114"/>
      <c r="V53" s="24"/>
      <c r="W53" s="25"/>
      <c r="X53" s="24"/>
      <c r="Y53" s="114"/>
      <c r="Z53" s="24"/>
      <c r="AA53" s="23">
        <f>Светлогорская!AC25</f>
        <v>8</v>
      </c>
      <c r="AB53" s="23">
        <f>Светлогорская!AD25</f>
        <v>0</v>
      </c>
      <c r="AC53" s="24">
        <f>Светлогорская!AE25</f>
        <v>8</v>
      </c>
      <c r="AD53" s="24"/>
      <c r="AE53" s="24" t="e">
        <f>Светлогорская!#REF!</f>
        <v>#REF!</v>
      </c>
      <c r="AF53" s="24" t="e">
        <f>Светлогорская!#REF!</f>
        <v>#REF!</v>
      </c>
      <c r="AG53" s="24" t="e">
        <f>Светлогорская!#REF!</f>
        <v>#REF!</v>
      </c>
    </row>
    <row r="54" spans="1:33" x14ac:dyDescent="0.2">
      <c r="A54" s="479">
        <v>6</v>
      </c>
      <c r="B54" s="480"/>
      <c r="C54" s="41" t="s">
        <v>15</v>
      </c>
      <c r="D54" s="48">
        <f>Федоровская!E31</f>
        <v>1</v>
      </c>
      <c r="E54" s="25">
        <f>Федоровская!F31</f>
        <v>1</v>
      </c>
      <c r="F54" s="319">
        <f>Федоровская!G31</f>
        <v>2</v>
      </c>
      <c r="G54" s="25">
        <f>Федоровская!H31</f>
        <v>0</v>
      </c>
      <c r="H54" s="319">
        <f>Федоровская!I31</f>
        <v>0</v>
      </c>
      <c r="I54" s="23">
        <f>Федоровская!J31</f>
        <v>0</v>
      </c>
      <c r="J54" s="24">
        <f>Федоровская!K31</f>
        <v>0</v>
      </c>
      <c r="K54" s="23">
        <f>Федоровская!L31</f>
        <v>0</v>
      </c>
      <c r="L54" s="24">
        <f>Федоровская!M31</f>
        <v>0</v>
      </c>
      <c r="M54" s="23">
        <f>Федоровская!N31</f>
        <v>0</v>
      </c>
      <c r="N54" s="24">
        <f>Федоровская!O31</f>
        <v>0</v>
      </c>
      <c r="O54" s="23">
        <f>Федоровская!P31</f>
        <v>0</v>
      </c>
      <c r="P54" s="24">
        <f>Федоровская!Q31</f>
        <v>0</v>
      </c>
      <c r="Q54" s="114"/>
      <c r="R54" s="24"/>
      <c r="S54" s="114"/>
      <c r="T54" s="24"/>
      <c r="U54" s="114"/>
      <c r="V54" s="24"/>
      <c r="W54" s="25"/>
      <c r="X54" s="24"/>
      <c r="Y54" s="114"/>
      <c r="Z54" s="24"/>
      <c r="AA54" s="23">
        <f>Федоровская!AB31</f>
        <v>2</v>
      </c>
      <c r="AB54" s="23">
        <f>Федоровская!AC31</f>
        <v>0</v>
      </c>
      <c r="AC54" s="24">
        <f>Федоровская!AD31</f>
        <v>2</v>
      </c>
      <c r="AD54" s="24"/>
      <c r="AE54" s="24" t="e">
        <f>Федоровская!#REF!</f>
        <v>#REF!</v>
      </c>
      <c r="AF54" s="24" t="e">
        <f>Федоровская!#REF!</f>
        <v>#REF!</v>
      </c>
      <c r="AG54" s="24" t="e">
        <f>Федоровская!#REF!</f>
        <v>#REF!</v>
      </c>
    </row>
    <row r="55" spans="1:33" x14ac:dyDescent="0.2">
      <c r="A55" s="479">
        <v>7</v>
      </c>
      <c r="B55" s="480"/>
      <c r="C55" s="41" t="s">
        <v>16</v>
      </c>
      <c r="D55" s="48">
        <f>Ольгинская!E34</f>
        <v>3</v>
      </c>
      <c r="E55" s="25">
        <f>Ольгинская!F34</f>
        <v>0</v>
      </c>
      <c r="F55" s="319">
        <f>Ольгинская!G34</f>
        <v>0</v>
      </c>
      <c r="G55" s="25">
        <f>Ольгинская!H34</f>
        <v>0</v>
      </c>
      <c r="H55" s="319">
        <f>Ольгинская!I34</f>
        <v>0</v>
      </c>
      <c r="I55" s="23">
        <f>Ольгинская!J34</f>
        <v>3</v>
      </c>
      <c r="J55" s="24">
        <f>Ольгинская!K34</f>
        <v>12</v>
      </c>
      <c r="K55" s="23">
        <f>Ольгинская!L34</f>
        <v>0</v>
      </c>
      <c r="L55" s="24">
        <f>Ольгинская!M34</f>
        <v>0</v>
      </c>
      <c r="M55" s="23">
        <f>Ольгинская!N34</f>
        <v>0</v>
      </c>
      <c r="N55" s="24">
        <f>Ольгинская!O34</f>
        <v>0</v>
      </c>
      <c r="O55" s="23">
        <f>Ольгинская!P29</f>
        <v>0</v>
      </c>
      <c r="P55" s="24">
        <f>Ольгинская!Q34</f>
        <v>0</v>
      </c>
      <c r="Q55" s="114"/>
      <c r="R55" s="24"/>
      <c r="S55" s="114"/>
      <c r="T55" s="24"/>
      <c r="U55" s="114"/>
      <c r="V55" s="24"/>
      <c r="W55" s="25"/>
      <c r="X55" s="24"/>
      <c r="Y55" s="114"/>
      <c r="Z55" s="24"/>
      <c r="AA55" s="23">
        <f>Ольгинская!AB34</f>
        <v>12</v>
      </c>
      <c r="AB55" s="23">
        <f>Ольгинская!AC34</f>
        <v>0</v>
      </c>
      <c r="AC55" s="24">
        <f>Ольгинская!AD34</f>
        <v>12</v>
      </c>
      <c r="AD55" s="24"/>
      <c r="AE55" s="24" t="e">
        <f>Ольгинская!#REF!</f>
        <v>#REF!</v>
      </c>
      <c r="AF55" s="24" t="e">
        <f>Ольгинская!#REF!</f>
        <v>#REF!</v>
      </c>
      <c r="AG55" s="24" t="e">
        <f>Ольгинская!#REF!</f>
        <v>#REF!</v>
      </c>
    </row>
    <row r="56" spans="1:33" x14ac:dyDescent="0.2">
      <c r="A56" s="479">
        <v>8</v>
      </c>
      <c r="B56" s="480"/>
      <c r="C56" s="41" t="s">
        <v>17</v>
      </c>
      <c r="D56" s="23"/>
      <c r="E56" s="25"/>
      <c r="F56" s="319"/>
      <c r="G56" s="25"/>
      <c r="H56" s="319"/>
      <c r="I56" s="27"/>
      <c r="J56" s="28"/>
      <c r="K56" s="27"/>
      <c r="L56" s="28"/>
      <c r="M56" s="27"/>
      <c r="N56" s="28"/>
      <c r="O56" s="27"/>
      <c r="P56" s="28"/>
      <c r="Q56" s="245"/>
      <c r="R56" s="28"/>
      <c r="S56" s="245"/>
      <c r="T56" s="28"/>
      <c r="U56" s="245"/>
      <c r="V56" s="28"/>
      <c r="W56" s="330"/>
      <c r="X56" s="28"/>
      <c r="Y56" s="245"/>
      <c r="Z56" s="28"/>
      <c r="AA56" s="27"/>
      <c r="AB56" s="27"/>
      <c r="AC56" s="28"/>
      <c r="AD56" s="28"/>
      <c r="AE56" s="28"/>
      <c r="AF56" s="28"/>
      <c r="AG56" s="28"/>
    </row>
    <row r="57" spans="1:33" s="4" customFormat="1" x14ac:dyDescent="0.2">
      <c r="A57" s="14"/>
      <c r="B57" s="14"/>
      <c r="C57" s="42" t="s">
        <v>18</v>
      </c>
      <c r="D57" s="162">
        <f t="shared" ref="D57:P57" si="9">SUM(D49:D56)</f>
        <v>15</v>
      </c>
      <c r="E57" s="311">
        <f t="shared" si="9"/>
        <v>1</v>
      </c>
      <c r="F57" s="320">
        <f t="shared" si="9"/>
        <v>2</v>
      </c>
      <c r="G57" s="311">
        <f t="shared" si="9"/>
        <v>0</v>
      </c>
      <c r="H57" s="320">
        <f t="shared" si="9"/>
        <v>0</v>
      </c>
      <c r="I57" s="20">
        <f t="shared" si="9"/>
        <v>8</v>
      </c>
      <c r="J57" s="20">
        <f t="shared" si="9"/>
        <v>32</v>
      </c>
      <c r="K57" s="20">
        <f t="shared" si="9"/>
        <v>1</v>
      </c>
      <c r="L57" s="20">
        <f t="shared" si="9"/>
        <v>4</v>
      </c>
      <c r="M57" s="20">
        <f t="shared" si="9"/>
        <v>3</v>
      </c>
      <c r="N57" s="20">
        <f t="shared" si="9"/>
        <v>10</v>
      </c>
      <c r="O57" s="20">
        <f t="shared" si="9"/>
        <v>1</v>
      </c>
      <c r="P57" s="20">
        <f t="shared" si="9"/>
        <v>2</v>
      </c>
      <c r="Q57" s="20">
        <f t="shared" ref="Q57:Z57" si="10">SUM(Q49:Q56)</f>
        <v>0</v>
      </c>
      <c r="R57" s="20">
        <f t="shared" si="10"/>
        <v>0</v>
      </c>
      <c r="S57" s="20">
        <f t="shared" si="10"/>
        <v>0</v>
      </c>
      <c r="T57" s="20">
        <f t="shared" si="10"/>
        <v>0</v>
      </c>
      <c r="U57" s="242">
        <f t="shared" si="10"/>
        <v>0</v>
      </c>
      <c r="V57" s="20">
        <f t="shared" si="10"/>
        <v>0</v>
      </c>
      <c r="W57" s="20">
        <f t="shared" si="10"/>
        <v>1</v>
      </c>
      <c r="X57" s="20">
        <f t="shared" si="10"/>
        <v>7</v>
      </c>
      <c r="Y57" s="20">
        <f t="shared" si="10"/>
        <v>0</v>
      </c>
      <c r="Z57" s="20">
        <f t="shared" si="10"/>
        <v>0</v>
      </c>
      <c r="AA57" s="20">
        <f>SUM(AA49:AA56)</f>
        <v>50</v>
      </c>
      <c r="AB57" s="20">
        <f>SUM(AB49:AB56)</f>
        <v>7</v>
      </c>
      <c r="AC57" s="21">
        <f>SUM(AC49:AC56)</f>
        <v>57</v>
      </c>
      <c r="AD57" s="21"/>
      <c r="AE57" s="21" t="e">
        <f>AE49+AE50+AE51+AE52+AE53+AE54+AE55+AE56</f>
        <v>#REF!</v>
      </c>
      <c r="AF57" s="21" t="e">
        <f>AF49+AF50+AF51+AF52+AF53+AF54+AF55+AF56</f>
        <v>#REF!</v>
      </c>
      <c r="AG57" s="21" t="e">
        <f>AG49+AG50+AG51+AG52+AG53+AG54+AG55+AG56</f>
        <v>#REF!</v>
      </c>
    </row>
    <row r="58" spans="1:33" s="2" customFormat="1" ht="12.75" customHeight="1" x14ac:dyDescent="0.2">
      <c r="A58" s="489" t="s">
        <v>230</v>
      </c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67"/>
    </row>
    <row r="59" spans="1:33" s="2" customFormat="1" x14ac:dyDescent="0.2">
      <c r="A59" s="108">
        <v>1</v>
      </c>
      <c r="B59" s="108"/>
      <c r="C59" s="41" t="s">
        <v>10</v>
      </c>
      <c r="D59" s="48">
        <f>Абинск!E90</f>
        <v>3</v>
      </c>
      <c r="E59" s="25"/>
      <c r="F59" s="319"/>
      <c r="G59" s="25"/>
      <c r="H59" s="319"/>
      <c r="I59" s="23">
        <f>Абинск!J90</f>
        <v>2</v>
      </c>
      <c r="J59" s="24">
        <f>Абинск!K90</f>
        <v>13</v>
      </c>
      <c r="K59" s="23">
        <f>Абинск!L90</f>
        <v>0</v>
      </c>
      <c r="L59" s="24">
        <f>Абинск!M90</f>
        <v>0</v>
      </c>
      <c r="M59" s="23">
        <f>Абинск!N90</f>
        <v>1</v>
      </c>
      <c r="N59" s="24">
        <f>Абинск!O90</f>
        <v>9</v>
      </c>
      <c r="O59" s="23">
        <f>Абинск!P90</f>
        <v>0</v>
      </c>
      <c r="P59" s="24">
        <f>Абинск!Q90</f>
        <v>0</v>
      </c>
      <c r="Q59" s="114"/>
      <c r="R59" s="24"/>
      <c r="S59" s="114"/>
      <c r="T59" s="24"/>
      <c r="U59" s="114"/>
      <c r="V59" s="24"/>
      <c r="W59" s="25"/>
      <c r="X59" s="24"/>
      <c r="Y59" s="114"/>
      <c r="Z59" s="24"/>
      <c r="AA59" s="23">
        <f>Абинск!AB90</f>
        <v>6</v>
      </c>
      <c r="AB59" s="23">
        <f>Абинск!AC90</f>
        <v>16</v>
      </c>
      <c r="AC59" s="24">
        <f>Абинск!AD90</f>
        <v>22</v>
      </c>
      <c r="AD59" s="24"/>
      <c r="AE59" s="24" t="e">
        <f>Абинск!#REF!</f>
        <v>#REF!</v>
      </c>
      <c r="AF59" s="24" t="e">
        <f>Абинск!#REF!</f>
        <v>#REF!</v>
      </c>
      <c r="AG59" s="24" t="e">
        <f>Абинск!#REF!</f>
        <v>#REF!</v>
      </c>
    </row>
    <row r="60" spans="1:33" s="2" customFormat="1" x14ac:dyDescent="0.2">
      <c r="A60" s="108">
        <v>2</v>
      </c>
      <c r="B60" s="108"/>
      <c r="C60" s="41" t="s">
        <v>11</v>
      </c>
      <c r="D60" s="48">
        <f>Ахтырка!E37</f>
        <v>2</v>
      </c>
      <c r="E60" s="25">
        <f>Ахтырка!F37</f>
        <v>0</v>
      </c>
      <c r="F60" s="319">
        <f>Ахтырка!G37</f>
        <v>0</v>
      </c>
      <c r="G60" s="25">
        <f>Ахтырка!H37</f>
        <v>0</v>
      </c>
      <c r="H60" s="319">
        <f>Ахтырка!I37</f>
        <v>0</v>
      </c>
      <c r="I60" s="97">
        <f>Ахтырка!J37</f>
        <v>2</v>
      </c>
      <c r="J60" s="98">
        <f>Ахтырка!K37</f>
        <v>6</v>
      </c>
      <c r="K60" s="97">
        <f>Ахтырка!L37</f>
        <v>0</v>
      </c>
      <c r="L60" s="98">
        <f>Ахтырка!M37</f>
        <v>0</v>
      </c>
      <c r="M60" s="97">
        <f>Ахтырка!N37</f>
        <v>0</v>
      </c>
      <c r="N60" s="98">
        <f>Ахтырка!O37</f>
        <v>0</v>
      </c>
      <c r="O60" s="97">
        <f>Ахтырка!P37</f>
        <v>0</v>
      </c>
      <c r="P60" s="98">
        <f>Ахтырка!Q37</f>
        <v>0</v>
      </c>
      <c r="Q60" s="246"/>
      <c r="R60" s="98"/>
      <c r="S60" s="246"/>
      <c r="T60" s="98"/>
      <c r="U60" s="246"/>
      <c r="V60" s="98"/>
      <c r="W60" s="333"/>
      <c r="X60" s="98"/>
      <c r="Y60" s="246"/>
      <c r="Z60" s="98"/>
      <c r="AA60" s="97">
        <f>Ахтырка!AB37</f>
        <v>6</v>
      </c>
      <c r="AB60" s="97">
        <f>Ахтырка!AC37</f>
        <v>0</v>
      </c>
      <c r="AC60" s="98">
        <f>Ахтырка!AD37</f>
        <v>6</v>
      </c>
      <c r="AD60" s="28"/>
      <c r="AE60" s="98" t="e">
        <f>Ахтырка!#REF!</f>
        <v>#REF!</v>
      </c>
      <c r="AF60" s="98" t="e">
        <f>Ахтырка!#REF!</f>
        <v>#REF!</v>
      </c>
      <c r="AG60" s="98" t="e">
        <f>Ахтырка!#REF!</f>
        <v>#REF!</v>
      </c>
    </row>
    <row r="61" spans="1:33" s="2" customFormat="1" x14ac:dyDescent="0.2">
      <c r="A61" s="108">
        <v>3</v>
      </c>
      <c r="B61" s="108"/>
      <c r="C61" s="41" t="s">
        <v>12</v>
      </c>
      <c r="D61" s="23"/>
      <c r="E61" s="25"/>
      <c r="F61" s="319"/>
      <c r="G61" s="25"/>
      <c r="H61" s="319"/>
      <c r="I61" s="97"/>
      <c r="J61" s="98"/>
      <c r="K61" s="97"/>
      <c r="L61" s="98"/>
      <c r="M61" s="97"/>
      <c r="N61" s="98"/>
      <c r="O61" s="97"/>
      <c r="P61" s="98"/>
      <c r="Q61" s="246"/>
      <c r="R61" s="98"/>
      <c r="S61" s="246"/>
      <c r="T61" s="98"/>
      <c r="U61" s="246"/>
      <c r="V61" s="98"/>
      <c r="W61" s="333"/>
      <c r="X61" s="98"/>
      <c r="Y61" s="246"/>
      <c r="Z61" s="98"/>
      <c r="AA61" s="97"/>
      <c r="AB61" s="97"/>
      <c r="AC61" s="98"/>
      <c r="AD61" s="28"/>
      <c r="AE61" s="98" t="e">
        <f>Холмская!#REF!</f>
        <v>#REF!</v>
      </c>
      <c r="AF61" s="98" t="e">
        <f>Холмская!#REF!</f>
        <v>#REF!</v>
      </c>
      <c r="AG61" s="98" t="e">
        <f>Холмская!#REF!</f>
        <v>#REF!</v>
      </c>
    </row>
    <row r="62" spans="1:33" s="2" customFormat="1" x14ac:dyDescent="0.2">
      <c r="A62" s="108">
        <v>4</v>
      </c>
      <c r="B62" s="108"/>
      <c r="C62" s="41" t="s">
        <v>13</v>
      </c>
      <c r="D62" s="23"/>
      <c r="E62" s="25"/>
      <c r="F62" s="319"/>
      <c r="G62" s="25"/>
      <c r="H62" s="319"/>
      <c r="I62" s="27"/>
      <c r="J62" s="28"/>
      <c r="K62" s="27"/>
      <c r="L62" s="28"/>
      <c r="M62" s="27"/>
      <c r="N62" s="28"/>
      <c r="O62" s="27"/>
      <c r="P62" s="28"/>
      <c r="Q62" s="245"/>
      <c r="R62" s="28"/>
      <c r="S62" s="245"/>
      <c r="T62" s="28"/>
      <c r="U62" s="245"/>
      <c r="V62" s="28"/>
      <c r="W62" s="330"/>
      <c r="X62" s="28"/>
      <c r="Y62" s="245"/>
      <c r="Z62" s="28"/>
      <c r="AA62" s="27"/>
      <c r="AB62" s="27"/>
      <c r="AC62" s="28"/>
      <c r="AD62" s="28"/>
      <c r="AE62" s="28"/>
      <c r="AF62" s="28"/>
      <c r="AG62" s="28"/>
    </row>
    <row r="63" spans="1:33" s="2" customFormat="1" x14ac:dyDescent="0.2">
      <c r="A63" s="108">
        <v>5</v>
      </c>
      <c r="B63" s="108"/>
      <c r="C63" s="41" t="s">
        <v>14</v>
      </c>
      <c r="D63" s="48">
        <f>Светлогорская!F22</f>
        <v>2</v>
      </c>
      <c r="E63" s="25"/>
      <c r="F63" s="319"/>
      <c r="G63" s="25"/>
      <c r="H63" s="319"/>
      <c r="I63" s="27">
        <f>Светлогорская!K22</f>
        <v>2</v>
      </c>
      <c r="J63" s="28">
        <f>Светлогорская!L22</f>
        <v>6</v>
      </c>
      <c r="K63" s="27">
        <f>Светлогорская!M22</f>
        <v>0</v>
      </c>
      <c r="L63" s="28">
        <f>Светлогорская!N22</f>
        <v>0</v>
      </c>
      <c r="M63" s="27">
        <f>Светлогорская!O22</f>
        <v>0</v>
      </c>
      <c r="N63" s="28">
        <f>Светлогорская!P22</f>
        <v>0</v>
      </c>
      <c r="O63" s="27">
        <f>Светлогорская!Q22</f>
        <v>0</v>
      </c>
      <c r="P63" s="28">
        <f>Светлогорская!R22</f>
        <v>0</v>
      </c>
      <c r="Q63" s="245"/>
      <c r="R63" s="28"/>
      <c r="S63" s="245"/>
      <c r="T63" s="28"/>
      <c r="U63" s="245"/>
      <c r="V63" s="28"/>
      <c r="W63" s="330"/>
      <c r="X63" s="28"/>
      <c r="Y63" s="245"/>
      <c r="Z63" s="28"/>
      <c r="AA63" s="27">
        <f>Светлогорская!AC22</f>
        <v>6</v>
      </c>
      <c r="AB63" s="27"/>
      <c r="AC63" s="28">
        <f>Светлогорская!AE22</f>
        <v>6</v>
      </c>
      <c r="AD63" s="28"/>
      <c r="AE63" s="28" t="e">
        <f>Светлогорская!#REF!</f>
        <v>#REF!</v>
      </c>
      <c r="AF63" s="28" t="e">
        <f>Светлогорская!#REF!</f>
        <v>#REF!</v>
      </c>
      <c r="AG63" s="28" t="e">
        <f>Светлогорская!#REF!</f>
        <v>#REF!</v>
      </c>
    </row>
    <row r="64" spans="1:33" s="2" customFormat="1" x14ac:dyDescent="0.2">
      <c r="A64" s="108">
        <v>6</v>
      </c>
      <c r="B64" s="108"/>
      <c r="C64" s="41" t="s">
        <v>15</v>
      </c>
      <c r="D64" s="48">
        <f>Федоровская!E28</f>
        <v>3</v>
      </c>
      <c r="E64" s="25"/>
      <c r="F64" s="319"/>
      <c r="G64" s="25"/>
      <c r="H64" s="319"/>
      <c r="I64" s="27">
        <f>Федоровская!J28</f>
        <v>3</v>
      </c>
      <c r="J64" s="28">
        <f>Федоровская!K28</f>
        <v>10</v>
      </c>
      <c r="K64" s="27">
        <f>Федоровская!L28</f>
        <v>0</v>
      </c>
      <c r="L64" s="28">
        <f>Федоровская!M28</f>
        <v>0</v>
      </c>
      <c r="M64" s="27">
        <f>Федоровская!N28</f>
        <v>0</v>
      </c>
      <c r="N64" s="28">
        <f>Федоровская!O28</f>
        <v>0</v>
      </c>
      <c r="O64" s="27">
        <f>Федоровская!P28</f>
        <v>0</v>
      </c>
      <c r="P64" s="28">
        <f>Федоровская!Q28</f>
        <v>0</v>
      </c>
      <c r="Q64" s="245"/>
      <c r="R64" s="28"/>
      <c r="S64" s="245"/>
      <c r="T64" s="28"/>
      <c r="U64" s="245"/>
      <c r="V64" s="28"/>
      <c r="W64" s="330"/>
      <c r="X64" s="28"/>
      <c r="Y64" s="245"/>
      <c r="Z64" s="28"/>
      <c r="AA64" s="27">
        <f>Федоровская!AB28</f>
        <v>10</v>
      </c>
      <c r="AB64" s="27"/>
      <c r="AC64" s="28">
        <f>Федоровская!AD28</f>
        <v>10</v>
      </c>
      <c r="AD64" s="28"/>
      <c r="AE64" s="28" t="e">
        <f>Федоровская!#REF!</f>
        <v>#REF!</v>
      </c>
      <c r="AF64" s="28" t="e">
        <f>Федоровская!#REF!</f>
        <v>#REF!</v>
      </c>
      <c r="AG64" s="28" t="e">
        <f>Федоровская!#REF!</f>
        <v>#REF!</v>
      </c>
    </row>
    <row r="65" spans="1:33" s="2" customFormat="1" x14ac:dyDescent="0.2">
      <c r="A65" s="108">
        <v>7</v>
      </c>
      <c r="B65" s="108"/>
      <c r="C65" s="41" t="s">
        <v>16</v>
      </c>
      <c r="D65" s="48">
        <f>Ольгинская!E29</f>
        <v>1</v>
      </c>
      <c r="E65" s="25"/>
      <c r="F65" s="319"/>
      <c r="G65" s="25"/>
      <c r="H65" s="319"/>
      <c r="I65" s="27">
        <f>Ольгинская!J29</f>
        <v>1</v>
      </c>
      <c r="J65" s="28">
        <f>Ольгинская!K29</f>
        <v>3</v>
      </c>
      <c r="K65" s="27">
        <f>Ольгинская!L29</f>
        <v>0</v>
      </c>
      <c r="L65" s="28">
        <f>Ольгинская!M29</f>
        <v>0</v>
      </c>
      <c r="M65" s="27">
        <f>Ольгинская!N29</f>
        <v>0</v>
      </c>
      <c r="N65" s="28">
        <f>Ольгинская!O29</f>
        <v>0</v>
      </c>
      <c r="O65" s="27">
        <f>Ольгинская!P29</f>
        <v>0</v>
      </c>
      <c r="P65" s="28">
        <f>Ольгинская!Q29</f>
        <v>0</v>
      </c>
      <c r="Q65" s="245"/>
      <c r="R65" s="28"/>
      <c r="S65" s="245"/>
      <c r="T65" s="28"/>
      <c r="U65" s="245"/>
      <c r="V65" s="28"/>
      <c r="W65" s="330"/>
      <c r="X65" s="28"/>
      <c r="Y65" s="245"/>
      <c r="Z65" s="28"/>
      <c r="AA65" s="27">
        <f>Ольгинская!AB29</f>
        <v>3</v>
      </c>
      <c r="AB65" s="27">
        <f>Ольгинская!AC29</f>
        <v>0</v>
      </c>
      <c r="AC65" s="28">
        <f>Ольгинская!AD29</f>
        <v>3</v>
      </c>
      <c r="AD65" s="28"/>
      <c r="AE65" s="28" t="e">
        <f>Ольгинская!#REF!</f>
        <v>#REF!</v>
      </c>
      <c r="AF65" s="28" t="e">
        <f>Ольгинская!#REF!</f>
        <v>#REF!</v>
      </c>
      <c r="AG65" s="28" t="e">
        <f>Ольгинская!#REF!</f>
        <v>#REF!</v>
      </c>
    </row>
    <row r="66" spans="1:33" s="2" customFormat="1" x14ac:dyDescent="0.2">
      <c r="A66" s="108">
        <v>8</v>
      </c>
      <c r="B66" s="108"/>
      <c r="C66" s="41" t="s">
        <v>17</v>
      </c>
      <c r="D66" s="23"/>
      <c r="E66" s="25"/>
      <c r="F66" s="319"/>
      <c r="G66" s="25"/>
      <c r="H66" s="319"/>
      <c r="I66" s="27"/>
      <c r="J66" s="28"/>
      <c r="K66" s="27"/>
      <c r="L66" s="28"/>
      <c r="M66" s="27"/>
      <c r="N66" s="28"/>
      <c r="O66" s="27"/>
      <c r="P66" s="28"/>
      <c r="Q66" s="245"/>
      <c r="R66" s="28"/>
      <c r="S66" s="245"/>
      <c r="T66" s="28"/>
      <c r="U66" s="245"/>
      <c r="V66" s="28"/>
      <c r="W66" s="330"/>
      <c r="X66" s="28"/>
      <c r="Y66" s="245"/>
      <c r="Z66" s="28"/>
      <c r="AA66" s="27"/>
      <c r="AB66" s="27"/>
      <c r="AC66" s="28"/>
      <c r="AD66" s="28"/>
      <c r="AE66" s="28"/>
      <c r="AF66" s="28"/>
      <c r="AG66" s="28"/>
    </row>
    <row r="67" spans="1:33" s="15" customFormat="1" ht="13.5" thickBot="1" x14ac:dyDescent="0.25">
      <c r="A67" s="249"/>
      <c r="B67" s="249"/>
      <c r="C67" s="250" t="s">
        <v>18</v>
      </c>
      <c r="D67" s="251">
        <f t="shared" ref="D67:S67" si="11">SUM(D59:D66)</f>
        <v>11</v>
      </c>
      <c r="E67" s="312">
        <f t="shared" si="11"/>
        <v>0</v>
      </c>
      <c r="F67" s="321">
        <f t="shared" si="11"/>
        <v>0</v>
      </c>
      <c r="G67" s="328">
        <f t="shared" si="11"/>
        <v>0</v>
      </c>
      <c r="H67" s="321">
        <f t="shared" si="11"/>
        <v>0</v>
      </c>
      <c r="I67" s="252">
        <f t="shared" si="11"/>
        <v>10</v>
      </c>
      <c r="J67" s="252">
        <f t="shared" si="11"/>
        <v>38</v>
      </c>
      <c r="K67" s="252">
        <f t="shared" si="11"/>
        <v>0</v>
      </c>
      <c r="L67" s="252">
        <f t="shared" si="11"/>
        <v>0</v>
      </c>
      <c r="M67" s="252">
        <f t="shared" si="11"/>
        <v>1</v>
      </c>
      <c r="N67" s="252">
        <f t="shared" si="11"/>
        <v>9</v>
      </c>
      <c r="O67" s="252">
        <f t="shared" si="11"/>
        <v>0</v>
      </c>
      <c r="P67" s="252">
        <f t="shared" si="11"/>
        <v>0</v>
      </c>
      <c r="Q67" s="252">
        <f t="shared" si="11"/>
        <v>0</v>
      </c>
      <c r="R67" s="252">
        <f t="shared" si="11"/>
        <v>0</v>
      </c>
      <c r="S67" s="253">
        <f t="shared" si="11"/>
        <v>0</v>
      </c>
      <c r="T67" s="252">
        <f t="shared" ref="T67:Z67" si="12">SUM(T59:T66)</f>
        <v>0</v>
      </c>
      <c r="U67" s="252">
        <f t="shared" si="12"/>
        <v>0</v>
      </c>
      <c r="V67" s="252">
        <f t="shared" si="12"/>
        <v>0</v>
      </c>
      <c r="W67" s="252">
        <f>SUM(W59:W66)</f>
        <v>0</v>
      </c>
      <c r="X67" s="252">
        <f>SUM(X59:X66)</f>
        <v>0</v>
      </c>
      <c r="Y67" s="252">
        <f t="shared" si="12"/>
        <v>0</v>
      </c>
      <c r="Z67" s="252">
        <f t="shared" si="12"/>
        <v>0</v>
      </c>
      <c r="AA67" s="252">
        <f>SUM(AA59:AA66)</f>
        <v>31</v>
      </c>
      <c r="AB67" s="252">
        <f>SUM(AB59:AB66)</f>
        <v>16</v>
      </c>
      <c r="AC67" s="89">
        <f>SUM(AC59:AC66)</f>
        <v>47</v>
      </c>
      <c r="AD67" s="21"/>
      <c r="AE67" s="21" t="e">
        <f>AE59+AE60+AE61+AE62+AE63+AE64+AE65+AE66</f>
        <v>#REF!</v>
      </c>
      <c r="AF67" s="21" t="e">
        <f>AF59+AF60+AF61+AF62+AF63+AF64+AF65+AF66</f>
        <v>#REF!</v>
      </c>
      <c r="AG67" s="21" t="e">
        <f>AG59+AG60+AG61+AG62+AG63+AG64+AG65+AG66</f>
        <v>#REF!</v>
      </c>
    </row>
    <row r="68" spans="1:33" s="113" customFormat="1" ht="27" customHeight="1" thickBot="1" x14ac:dyDescent="0.25">
      <c r="A68" s="502" t="s">
        <v>170</v>
      </c>
      <c r="B68" s="503"/>
      <c r="C68" s="503"/>
      <c r="D68" s="254">
        <f>D17+D27+D37+D47+D57+D67</f>
        <v>228</v>
      </c>
      <c r="E68" s="310">
        <f>E17+E27+E37+E47+E57+E67</f>
        <v>25</v>
      </c>
      <c r="F68" s="310">
        <f>F17+F27+F37+F47+F57+F67</f>
        <v>63</v>
      </c>
      <c r="G68" s="310">
        <f>G17+G27+G37+G47+G57+G67</f>
        <v>7</v>
      </c>
      <c r="H68" s="310">
        <f>H17+H27+H37+H47+H57+H67</f>
        <v>14</v>
      </c>
      <c r="I68" s="254">
        <f t="shared" ref="I68:AC68" si="13">I17+I27+I37+I47+I57+I67</f>
        <v>71</v>
      </c>
      <c r="J68" s="254">
        <f t="shared" si="13"/>
        <v>312</v>
      </c>
      <c r="K68" s="254">
        <f t="shared" si="13"/>
        <v>57</v>
      </c>
      <c r="L68" s="254">
        <f t="shared" si="13"/>
        <v>283</v>
      </c>
      <c r="M68" s="254">
        <f t="shared" si="13"/>
        <v>27</v>
      </c>
      <c r="N68" s="254">
        <f t="shared" si="13"/>
        <v>126</v>
      </c>
      <c r="O68" s="254">
        <f t="shared" si="13"/>
        <v>16</v>
      </c>
      <c r="P68" s="254">
        <f t="shared" si="13"/>
        <v>56</v>
      </c>
      <c r="Q68" s="254">
        <f t="shared" ref="Q68:Z68" si="14">Q67+Q57+Q47+Q37+Q27+Q17</f>
        <v>1</v>
      </c>
      <c r="R68" s="254">
        <f t="shared" si="14"/>
        <v>4</v>
      </c>
      <c r="S68" s="254">
        <f t="shared" si="14"/>
        <v>0</v>
      </c>
      <c r="T68" s="254">
        <f t="shared" si="14"/>
        <v>0</v>
      </c>
      <c r="U68" s="254">
        <f t="shared" si="14"/>
        <v>0</v>
      </c>
      <c r="V68" s="254">
        <f t="shared" si="14"/>
        <v>0</v>
      </c>
      <c r="W68" s="310">
        <f t="shared" si="14"/>
        <v>15</v>
      </c>
      <c r="X68" s="310">
        <f t="shared" si="14"/>
        <v>116</v>
      </c>
      <c r="Y68" s="254">
        <f t="shared" si="14"/>
        <v>9</v>
      </c>
      <c r="Z68" s="254">
        <f t="shared" si="14"/>
        <v>12</v>
      </c>
      <c r="AA68" s="254">
        <f t="shared" si="13"/>
        <v>870</v>
      </c>
      <c r="AB68" s="254">
        <f t="shared" si="13"/>
        <v>116</v>
      </c>
      <c r="AC68" s="255">
        <f t="shared" si="13"/>
        <v>986</v>
      </c>
      <c r="AD68" s="248"/>
      <c r="AE68" s="17" t="e">
        <f>AE17+AE27+AE37+AE47+AE57+AE67</f>
        <v>#REF!</v>
      </c>
      <c r="AF68" s="17" t="e">
        <f>AF17+AF27+AF37+AF47+AF57+AF67</f>
        <v>#REF!</v>
      </c>
      <c r="AG68" s="17" t="e">
        <f>AG17+AG27+AG37+AG47+AG57+AG67</f>
        <v>#REF!</v>
      </c>
    </row>
    <row r="69" spans="1:33" s="2" customFormat="1" ht="12.75" customHeight="1" x14ac:dyDescent="0.2">
      <c r="A69" s="504" t="s">
        <v>238</v>
      </c>
      <c r="B69" s="493"/>
      <c r="C69" s="493"/>
      <c r="D69" s="493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505"/>
      <c r="AD69" s="67"/>
    </row>
    <row r="70" spans="1:33" s="2" customFormat="1" x14ac:dyDescent="0.2">
      <c r="A70" s="108">
        <v>1</v>
      </c>
      <c r="B70" s="108"/>
      <c r="C70" s="41" t="s">
        <v>10</v>
      </c>
      <c r="D70" s="48">
        <f>Абинск!E101</f>
        <v>4</v>
      </c>
      <c r="E70" s="25"/>
      <c r="F70" s="319"/>
      <c r="G70" s="25"/>
      <c r="H70" s="319"/>
      <c r="I70" s="23">
        <f>Абинск!J101</f>
        <v>1</v>
      </c>
      <c r="J70" s="24">
        <f>Абинск!K101</f>
        <v>4</v>
      </c>
      <c r="K70" s="23">
        <f>Абинск!L101</f>
        <v>2</v>
      </c>
      <c r="L70" s="24">
        <f>Абинск!M101</f>
        <v>8</v>
      </c>
      <c r="M70" s="23">
        <f>Абинск!N101</f>
        <v>1</v>
      </c>
      <c r="N70" s="24">
        <f>Абинск!O101</f>
        <v>6</v>
      </c>
      <c r="O70" s="23">
        <f>Абинск!P101</f>
        <v>0</v>
      </c>
      <c r="P70" s="24">
        <f>Абинск!Q101</f>
        <v>0</v>
      </c>
      <c r="Q70" s="114"/>
      <c r="R70" s="24"/>
      <c r="S70" s="114"/>
      <c r="T70" s="24"/>
      <c r="U70" s="114"/>
      <c r="V70" s="24"/>
      <c r="W70" s="25"/>
      <c r="X70" s="24"/>
      <c r="Y70" s="114"/>
      <c r="Z70" s="24"/>
      <c r="AA70" s="23">
        <f>Абинск!AB101</f>
        <v>18</v>
      </c>
      <c r="AB70" s="23">
        <f>Абинск!AC101</f>
        <v>0</v>
      </c>
      <c r="AC70" s="24">
        <f>Абинск!AD101</f>
        <v>18</v>
      </c>
      <c r="AD70" s="24"/>
      <c r="AE70" s="24" t="e">
        <f>Абинск!#REF!</f>
        <v>#REF!</v>
      </c>
      <c r="AF70" s="24" t="e">
        <f>Абинск!#REF!</f>
        <v>#REF!</v>
      </c>
      <c r="AG70" s="24" t="e">
        <f>Абинск!#REF!</f>
        <v>#REF!</v>
      </c>
    </row>
    <row r="71" spans="1:33" s="2" customFormat="1" x14ac:dyDescent="0.2">
      <c r="A71" s="108">
        <v>2</v>
      </c>
      <c r="B71" s="108"/>
      <c r="C71" s="41" t="s">
        <v>11</v>
      </c>
      <c r="D71" s="48">
        <f>Ахтырка!E53</f>
        <v>7</v>
      </c>
      <c r="E71" s="25"/>
      <c r="F71" s="319"/>
      <c r="G71" s="25"/>
      <c r="H71" s="319"/>
      <c r="I71" s="23">
        <f>Ахтырка!J53</f>
        <v>3</v>
      </c>
      <c r="J71" s="24">
        <f>Ахтырка!K53</f>
        <v>12</v>
      </c>
      <c r="K71" s="23">
        <f>Ахтырка!L53</f>
        <v>4</v>
      </c>
      <c r="L71" s="24">
        <f>Ахтырка!M53</f>
        <v>14</v>
      </c>
      <c r="M71" s="23">
        <f>Ахтырка!N53</f>
        <v>0</v>
      </c>
      <c r="N71" s="24">
        <f>Ахтырка!O53</f>
        <v>0</v>
      </c>
      <c r="O71" s="23">
        <f>Ахтырка!P53</f>
        <v>0</v>
      </c>
      <c r="P71" s="24">
        <f>Ахтырка!Q53</f>
        <v>0</v>
      </c>
      <c r="Q71" s="114"/>
      <c r="R71" s="24"/>
      <c r="S71" s="114"/>
      <c r="T71" s="24"/>
      <c r="U71" s="114"/>
      <c r="V71" s="24"/>
      <c r="W71" s="25"/>
      <c r="X71" s="24"/>
      <c r="Y71" s="114"/>
      <c r="Z71" s="24"/>
      <c r="AA71" s="23">
        <f>Ахтырка!AB53</f>
        <v>26</v>
      </c>
      <c r="AB71" s="23">
        <f>Ахтырка!AC53</f>
        <v>0</v>
      </c>
      <c r="AC71" s="24">
        <f>Ахтырка!AD53</f>
        <v>26</v>
      </c>
      <c r="AD71" s="24"/>
      <c r="AE71" s="24" t="e">
        <f>Ахтырка!#REF!</f>
        <v>#REF!</v>
      </c>
      <c r="AF71" s="24" t="e">
        <f>Ахтырка!#REF!</f>
        <v>#REF!</v>
      </c>
      <c r="AG71" s="24" t="e">
        <f>Ахтырка!#REF!</f>
        <v>#REF!</v>
      </c>
    </row>
    <row r="72" spans="1:33" s="2" customFormat="1" x14ac:dyDescent="0.2">
      <c r="A72" s="479">
        <v>3</v>
      </c>
      <c r="B72" s="480"/>
      <c r="C72" s="41" t="s">
        <v>12</v>
      </c>
      <c r="D72" s="48">
        <f>Холмская!E50</f>
        <v>7</v>
      </c>
      <c r="E72" s="25"/>
      <c r="F72" s="319"/>
      <c r="G72" s="25"/>
      <c r="H72" s="319"/>
      <c r="I72" s="23">
        <f>Холмская!J50</f>
        <v>2</v>
      </c>
      <c r="J72" s="24">
        <f>Холмская!K50</f>
        <v>8</v>
      </c>
      <c r="K72" s="23">
        <f>Холмская!L50</f>
        <v>4</v>
      </c>
      <c r="L72" s="24">
        <f>Холмская!M50</f>
        <v>16</v>
      </c>
      <c r="M72" s="23">
        <f>Холмская!N50</f>
        <v>0</v>
      </c>
      <c r="N72" s="24">
        <f>Холмская!O50</f>
        <v>0</v>
      </c>
      <c r="O72" s="23">
        <f>Холмская!P50</f>
        <v>0</v>
      </c>
      <c r="P72" s="24">
        <f>Холмская!Q50</f>
        <v>0</v>
      </c>
      <c r="Q72" s="114"/>
      <c r="R72" s="24"/>
      <c r="S72" s="114"/>
      <c r="T72" s="24"/>
      <c r="U72" s="114"/>
      <c r="V72" s="24"/>
      <c r="W72" s="25">
        <f>Холмская!X50</f>
        <v>1</v>
      </c>
      <c r="X72" s="24">
        <f>Холмская!Y50</f>
        <v>9</v>
      </c>
      <c r="Y72" s="114"/>
      <c r="Z72" s="24"/>
      <c r="AA72" s="23">
        <f>Холмская!AB50</f>
        <v>26</v>
      </c>
      <c r="AB72" s="23">
        <f>Холмская!AC50</f>
        <v>7</v>
      </c>
      <c r="AC72" s="24">
        <f>Холмская!AD50</f>
        <v>33</v>
      </c>
      <c r="AD72" s="24"/>
      <c r="AE72" s="24" t="e">
        <f>Холмская!#REF!</f>
        <v>#REF!</v>
      </c>
      <c r="AF72" s="24" t="e">
        <f>Холмская!#REF!</f>
        <v>#REF!</v>
      </c>
      <c r="AG72" s="24" t="e">
        <f>Холмская!#REF!</f>
        <v>#REF!</v>
      </c>
    </row>
    <row r="73" spans="1:33" s="2" customFormat="1" x14ac:dyDescent="0.2">
      <c r="A73" s="108">
        <v>4</v>
      </c>
      <c r="B73" s="108"/>
      <c r="C73" s="41" t="s">
        <v>13</v>
      </c>
      <c r="D73" s="48">
        <f>Мингрельская!E24</f>
        <v>5</v>
      </c>
      <c r="E73" s="25"/>
      <c r="F73" s="319"/>
      <c r="G73" s="25"/>
      <c r="H73" s="319"/>
      <c r="I73" s="27">
        <f>Мингрельская!J24</f>
        <v>3</v>
      </c>
      <c r="J73" s="28">
        <f>Мингрельская!K24</f>
        <v>12</v>
      </c>
      <c r="K73" s="27">
        <f>Мингрельская!L24</f>
        <v>1</v>
      </c>
      <c r="L73" s="28">
        <f>Мингрельская!M24</f>
        <v>4</v>
      </c>
      <c r="M73" s="27">
        <f>Мингрельская!N24</f>
        <v>1</v>
      </c>
      <c r="N73" s="28">
        <f>Мингрельская!O24</f>
        <v>6</v>
      </c>
      <c r="O73" s="27"/>
      <c r="P73" s="28"/>
      <c r="Q73" s="245"/>
      <c r="R73" s="28"/>
      <c r="S73" s="245"/>
      <c r="T73" s="28"/>
      <c r="U73" s="245"/>
      <c r="V73" s="28"/>
      <c r="W73" s="330"/>
      <c r="X73" s="28"/>
      <c r="Y73" s="245"/>
      <c r="Z73" s="28"/>
      <c r="AA73" s="97">
        <f>Мингрельская!AB24</f>
        <v>22</v>
      </c>
      <c r="AB73" s="27">
        <f>Мингрельская!AC24</f>
        <v>0</v>
      </c>
      <c r="AC73" s="98">
        <f>Мингрельская!AD24</f>
        <v>22</v>
      </c>
      <c r="AD73" s="28"/>
      <c r="AE73" s="28"/>
      <c r="AF73" s="28"/>
      <c r="AG73" s="28"/>
    </row>
    <row r="74" spans="1:33" s="2" customFormat="1" x14ac:dyDescent="0.2">
      <c r="A74" s="479">
        <v>5</v>
      </c>
      <c r="B74" s="480"/>
      <c r="C74" s="41" t="s">
        <v>14</v>
      </c>
      <c r="D74" s="49">
        <f>Светлогорская!F33</f>
        <v>3</v>
      </c>
      <c r="E74" s="30"/>
      <c r="F74" s="322"/>
      <c r="G74" s="30"/>
      <c r="H74" s="322"/>
      <c r="I74" s="12">
        <f>Светлогорская!K33</f>
        <v>0</v>
      </c>
      <c r="J74" s="13">
        <f>Светлогорская!L33</f>
        <v>0</v>
      </c>
      <c r="K74" s="12">
        <f>Светлогорская!M33</f>
        <v>3</v>
      </c>
      <c r="L74" s="13">
        <f>Светлогорская!N33</f>
        <v>8</v>
      </c>
      <c r="M74" s="12">
        <f>Светлогорская!O33</f>
        <v>0</v>
      </c>
      <c r="N74" s="13">
        <f>Светлогорская!P33</f>
        <v>0</v>
      </c>
      <c r="O74" s="12">
        <f>Светлогорская!Q33</f>
        <v>0</v>
      </c>
      <c r="P74" s="13">
        <f>Светлогорская!R33</f>
        <v>0</v>
      </c>
      <c r="Q74" s="247"/>
      <c r="R74" s="13"/>
      <c r="S74" s="247"/>
      <c r="T74" s="13"/>
      <c r="U74" s="247"/>
      <c r="V74" s="13"/>
      <c r="W74" s="30"/>
      <c r="X74" s="13"/>
      <c r="Y74" s="247"/>
      <c r="Z74" s="13"/>
      <c r="AA74" s="12">
        <f>Светлогорская!AC33</f>
        <v>8</v>
      </c>
      <c r="AB74" s="12">
        <f>Светлогорская!AD33</f>
        <v>0</v>
      </c>
      <c r="AC74" s="13">
        <f>Светлогорская!AE33</f>
        <v>8</v>
      </c>
      <c r="AD74" s="13"/>
      <c r="AE74" s="13" t="e">
        <f>Светлогорская!#REF!</f>
        <v>#REF!</v>
      </c>
      <c r="AF74" s="13" t="e">
        <f>Светлогорская!#REF!</f>
        <v>#REF!</v>
      </c>
      <c r="AG74" s="13" t="e">
        <f>Светлогорская!#REF!</f>
        <v>#REF!</v>
      </c>
    </row>
    <row r="75" spans="1:33" s="2" customFormat="1" x14ac:dyDescent="0.2">
      <c r="A75" s="479">
        <v>6</v>
      </c>
      <c r="B75" s="480"/>
      <c r="C75" s="41" t="s">
        <v>15</v>
      </c>
      <c r="D75" s="49">
        <f>Федоровская!E39</f>
        <v>2</v>
      </c>
      <c r="E75" s="30"/>
      <c r="F75" s="322"/>
      <c r="G75" s="30"/>
      <c r="H75" s="322"/>
      <c r="I75" s="12">
        <f>Федоровская!J39</f>
        <v>0</v>
      </c>
      <c r="J75" s="13">
        <f>Федоровская!K39</f>
        <v>0</v>
      </c>
      <c r="K75" s="12">
        <f>Федоровская!L39</f>
        <v>2</v>
      </c>
      <c r="L75" s="13">
        <f>Федоровская!M39</f>
        <v>8</v>
      </c>
      <c r="M75" s="12">
        <f>Федоровская!N39</f>
        <v>0</v>
      </c>
      <c r="N75" s="13">
        <f>Федоровская!O39</f>
        <v>0</v>
      </c>
      <c r="O75" s="12">
        <f>Федоровская!P39</f>
        <v>0</v>
      </c>
      <c r="P75" s="13">
        <f>Федоровская!Q39</f>
        <v>0</v>
      </c>
      <c r="Q75" s="247"/>
      <c r="R75" s="13"/>
      <c r="S75" s="247"/>
      <c r="T75" s="13"/>
      <c r="U75" s="247"/>
      <c r="V75" s="13"/>
      <c r="W75" s="30"/>
      <c r="X75" s="13"/>
      <c r="Y75" s="247"/>
      <c r="Z75" s="13"/>
      <c r="AA75" s="12">
        <f>Федоровская!AB39</f>
        <v>8</v>
      </c>
      <c r="AB75" s="12">
        <f>Федоровская!AC39</f>
        <v>0</v>
      </c>
      <c r="AC75" s="13">
        <f>Федоровская!AD39</f>
        <v>8</v>
      </c>
      <c r="AD75" s="13"/>
      <c r="AE75" s="13" t="e">
        <f>Федоровская!#REF!</f>
        <v>#REF!</v>
      </c>
      <c r="AF75" s="13" t="e">
        <f>Федоровская!#REF!</f>
        <v>#REF!</v>
      </c>
      <c r="AG75" s="13" t="e">
        <f>Федоровская!#REF!</f>
        <v>#REF!</v>
      </c>
    </row>
    <row r="76" spans="1:33" x14ac:dyDescent="0.2">
      <c r="A76" s="479">
        <v>7</v>
      </c>
      <c r="B76" s="480"/>
      <c r="C76" s="41" t="s">
        <v>16</v>
      </c>
      <c r="D76" s="48">
        <f>Ольгинская!E41</f>
        <v>2</v>
      </c>
      <c r="E76" s="25"/>
      <c r="F76" s="319"/>
      <c r="G76" s="25"/>
      <c r="H76" s="319"/>
      <c r="I76" s="23">
        <f>Ольгинская!J41</f>
        <v>1</v>
      </c>
      <c r="J76" s="24">
        <f>Ольгинская!K41</f>
        <v>4</v>
      </c>
      <c r="K76" s="23">
        <f>Ольгинская!L41</f>
        <v>1</v>
      </c>
      <c r="L76" s="24">
        <f>Ольгинская!M41</f>
        <v>4</v>
      </c>
      <c r="M76" s="23">
        <f>Ольгинская!N41</f>
        <v>0</v>
      </c>
      <c r="N76" s="24">
        <f>Ольгинская!O41</f>
        <v>0</v>
      </c>
      <c r="O76" s="23">
        <f>Ольгинская!P41</f>
        <v>0</v>
      </c>
      <c r="P76" s="24">
        <f>Ольгинская!Q41</f>
        <v>0</v>
      </c>
      <c r="Q76" s="114"/>
      <c r="R76" s="24"/>
      <c r="S76" s="114"/>
      <c r="T76" s="24"/>
      <c r="U76" s="114"/>
      <c r="V76" s="24"/>
      <c r="W76" s="25"/>
      <c r="X76" s="24"/>
      <c r="Y76" s="114"/>
      <c r="Z76" s="24"/>
      <c r="AA76" s="23">
        <f>Ольгинская!AB41</f>
        <v>8</v>
      </c>
      <c r="AB76" s="23">
        <f>Ольгинская!AC41</f>
        <v>0</v>
      </c>
      <c r="AC76" s="24">
        <f>Ольгинская!AD41</f>
        <v>8</v>
      </c>
      <c r="AD76" s="24"/>
      <c r="AE76" s="24" t="e">
        <f>Ольгинская!#REF!</f>
        <v>#REF!</v>
      </c>
      <c r="AF76" s="24" t="e">
        <f>Ольгинская!#REF!</f>
        <v>#REF!</v>
      </c>
      <c r="AG76" s="24" t="e">
        <f>Ольгинская!#REF!</f>
        <v>#REF!</v>
      </c>
    </row>
    <row r="77" spans="1:33" x14ac:dyDescent="0.2">
      <c r="A77" s="479">
        <v>8</v>
      </c>
      <c r="B77" s="480"/>
      <c r="C77" s="41" t="s">
        <v>17</v>
      </c>
      <c r="D77" s="48">
        <f>Варнавинское!E37</f>
        <v>1</v>
      </c>
      <c r="E77" s="25"/>
      <c r="F77" s="319"/>
      <c r="G77" s="25"/>
      <c r="H77" s="319"/>
      <c r="I77" s="97">
        <f>Варнавинское!J37</f>
        <v>0</v>
      </c>
      <c r="J77" s="98">
        <f>Варнавинское!K37</f>
        <v>0</v>
      </c>
      <c r="K77" s="97">
        <f>Варнавинское!L37</f>
        <v>1</v>
      </c>
      <c r="L77" s="98">
        <f>Варнавинское!M37</f>
        <v>4</v>
      </c>
      <c r="M77" s="97">
        <f>Варнавинское!N37</f>
        <v>0</v>
      </c>
      <c r="N77" s="98">
        <f>Варнавинское!O37</f>
        <v>0</v>
      </c>
      <c r="O77" s="27">
        <f>Варнавинское!P37</f>
        <v>0</v>
      </c>
      <c r="P77" s="28">
        <f>Варнавинское!Q37</f>
        <v>0</v>
      </c>
      <c r="Q77" s="245"/>
      <c r="R77" s="28"/>
      <c r="S77" s="245"/>
      <c r="T77" s="28"/>
      <c r="U77" s="245"/>
      <c r="V77" s="28"/>
      <c r="W77" s="333"/>
      <c r="X77" s="28"/>
      <c r="Y77" s="245"/>
      <c r="Z77" s="28"/>
      <c r="AA77" s="97">
        <f>Варнавинское!AB37</f>
        <v>4</v>
      </c>
      <c r="AB77" s="27">
        <f>Варнавинское!AC37</f>
        <v>0</v>
      </c>
      <c r="AC77" s="98">
        <f>Варнавинское!AD37</f>
        <v>4</v>
      </c>
      <c r="AD77" s="28"/>
      <c r="AE77" s="28"/>
      <c r="AF77" s="28"/>
      <c r="AG77" s="28"/>
    </row>
    <row r="78" spans="1:33" s="4" customFormat="1" x14ac:dyDescent="0.2">
      <c r="A78" s="14"/>
      <c r="B78" s="14"/>
      <c r="C78" s="42" t="s">
        <v>18</v>
      </c>
      <c r="D78" s="162">
        <f t="shared" ref="D78:Q78" si="15">SUM(D70:D77)</f>
        <v>31</v>
      </c>
      <c r="E78" s="311">
        <f t="shared" si="15"/>
        <v>0</v>
      </c>
      <c r="F78" s="320">
        <f t="shared" si="15"/>
        <v>0</v>
      </c>
      <c r="G78" s="311">
        <f t="shared" si="15"/>
        <v>0</v>
      </c>
      <c r="H78" s="320">
        <f t="shared" si="15"/>
        <v>0</v>
      </c>
      <c r="I78" s="20">
        <f t="shared" si="15"/>
        <v>10</v>
      </c>
      <c r="J78" s="20">
        <f t="shared" si="15"/>
        <v>40</v>
      </c>
      <c r="K78" s="20">
        <f t="shared" si="15"/>
        <v>18</v>
      </c>
      <c r="L78" s="20">
        <f t="shared" si="15"/>
        <v>66</v>
      </c>
      <c r="M78" s="20">
        <f t="shared" si="15"/>
        <v>2</v>
      </c>
      <c r="N78" s="20">
        <f t="shared" si="15"/>
        <v>12</v>
      </c>
      <c r="O78" s="20">
        <f t="shared" si="15"/>
        <v>0</v>
      </c>
      <c r="P78" s="20">
        <f t="shared" si="15"/>
        <v>0</v>
      </c>
      <c r="Q78" s="20">
        <f t="shared" si="15"/>
        <v>0</v>
      </c>
      <c r="R78" s="20">
        <f t="shared" ref="R78:Z78" si="16">SUM(R70:R77)</f>
        <v>0</v>
      </c>
      <c r="S78" s="20">
        <f t="shared" si="16"/>
        <v>0</v>
      </c>
      <c r="T78" s="20">
        <f t="shared" si="16"/>
        <v>0</v>
      </c>
      <c r="U78" s="20">
        <f t="shared" si="16"/>
        <v>0</v>
      </c>
      <c r="V78" s="20">
        <f t="shared" si="16"/>
        <v>0</v>
      </c>
      <c r="W78" s="20">
        <f>SUM(W70:W77)</f>
        <v>1</v>
      </c>
      <c r="X78" s="20">
        <f>SUM(X70:X77)</f>
        <v>9</v>
      </c>
      <c r="Y78" s="20">
        <f t="shared" si="16"/>
        <v>0</v>
      </c>
      <c r="Z78" s="20">
        <f t="shared" si="16"/>
        <v>0</v>
      </c>
      <c r="AA78" s="20">
        <f>SUM(AA70:AA77)</f>
        <v>120</v>
      </c>
      <c r="AB78" s="20">
        <f>SUM(AB70:AB77)</f>
        <v>7</v>
      </c>
      <c r="AC78" s="21">
        <f>SUM(AC70:AC77)</f>
        <v>127</v>
      </c>
      <c r="AD78" s="21"/>
      <c r="AE78" s="21" t="e">
        <f>AE70+AE71+AE72+AE73+AE74+AE75+AE76+AE77</f>
        <v>#REF!</v>
      </c>
      <c r="AF78" s="21" t="e">
        <f>AF70+AF71+AF72+AF73+AF74+AF75+AF76+AF77</f>
        <v>#REF!</v>
      </c>
      <c r="AG78" s="21" t="e">
        <f>AG70+AG71+AG72+AG73+AG74+AG75+AG76+AG77</f>
        <v>#REF!</v>
      </c>
    </row>
    <row r="79" spans="1:33" s="2" customFormat="1" ht="12.75" customHeight="1" x14ac:dyDescent="0.2">
      <c r="A79" s="488" t="s">
        <v>250</v>
      </c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90"/>
      <c r="AC79" s="26"/>
      <c r="AD79" s="26"/>
      <c r="AE79" s="26"/>
      <c r="AF79" s="26"/>
      <c r="AG79" s="26"/>
    </row>
    <row r="80" spans="1:33" s="2" customFormat="1" x14ac:dyDescent="0.2">
      <c r="A80" s="108">
        <v>1</v>
      </c>
      <c r="B80" s="108"/>
      <c r="C80" s="41" t="s">
        <v>10</v>
      </c>
      <c r="D80" s="48">
        <f>Абинск!E105</f>
        <v>2</v>
      </c>
      <c r="E80" s="25"/>
      <c r="F80" s="319"/>
      <c r="G80" s="15"/>
      <c r="H80" s="319"/>
      <c r="I80" s="25">
        <f>Абинск!J105</f>
        <v>0</v>
      </c>
      <c r="J80" s="24">
        <f>Абинск!K105</f>
        <v>0</v>
      </c>
      <c r="K80" s="23">
        <f>Абинск!L105</f>
        <v>0</v>
      </c>
      <c r="L80" s="24">
        <f>Абинск!M105</f>
        <v>0</v>
      </c>
      <c r="M80" s="23">
        <f>Абинск!N105</f>
        <v>1</v>
      </c>
      <c r="N80" s="24">
        <f>Абинск!O105</f>
        <v>4</v>
      </c>
      <c r="O80" s="23">
        <f>Абинск!P105</f>
        <v>0</v>
      </c>
      <c r="P80" s="24">
        <f>Абинск!Q105</f>
        <v>0</v>
      </c>
      <c r="Q80" s="114"/>
      <c r="R80" s="24"/>
      <c r="S80" s="114"/>
      <c r="T80" s="24"/>
      <c r="U80" s="114"/>
      <c r="V80" s="24"/>
      <c r="W80" s="25">
        <f>Абинск!X105</f>
        <v>1</v>
      </c>
      <c r="X80" s="24">
        <f>Абинск!Y105</f>
        <v>6</v>
      </c>
      <c r="Y80" s="114"/>
      <c r="Z80" s="24"/>
      <c r="AA80" s="23">
        <f>Абинск!AB105</f>
        <v>10</v>
      </c>
      <c r="AB80" s="23">
        <f>Абинск!AC105</f>
        <v>0</v>
      </c>
      <c r="AC80" s="24">
        <f>Абинск!AD105</f>
        <v>10</v>
      </c>
      <c r="AD80" s="24"/>
      <c r="AE80" s="24" t="e">
        <f>Абинск!#REF!</f>
        <v>#REF!</v>
      </c>
      <c r="AF80" s="24" t="e">
        <f>Абинск!#REF!</f>
        <v>#REF!</v>
      </c>
      <c r="AG80" s="24" t="e">
        <f>Абинск!#REF!</f>
        <v>#REF!</v>
      </c>
    </row>
    <row r="81" spans="1:33" s="2" customFormat="1" x14ac:dyDescent="0.2">
      <c r="A81" s="108">
        <v>2</v>
      </c>
      <c r="B81" s="108"/>
      <c r="C81" s="41" t="s">
        <v>11</v>
      </c>
      <c r="D81" s="48">
        <f>Ахтырка!E56</f>
        <v>1</v>
      </c>
      <c r="E81" s="25"/>
      <c r="F81" s="319"/>
      <c r="G81" s="25"/>
      <c r="H81" s="319"/>
      <c r="I81" s="25">
        <f>Ахтырка!J56</f>
        <v>1</v>
      </c>
      <c r="J81" s="24">
        <f>Ахтырка!K56</f>
        <v>4</v>
      </c>
      <c r="K81" s="23">
        <f>Ахтырка!L56</f>
        <v>0</v>
      </c>
      <c r="L81" s="24">
        <f>Ахтырка!M56</f>
        <v>0</v>
      </c>
      <c r="M81" s="23">
        <f>Ахтырка!N56</f>
        <v>0</v>
      </c>
      <c r="N81" s="24">
        <f>Ахтырка!O56</f>
        <v>0</v>
      </c>
      <c r="O81" s="23">
        <f>Ахтырка!P56</f>
        <v>0</v>
      </c>
      <c r="P81" s="24">
        <f>Ахтырка!Q56</f>
        <v>0</v>
      </c>
      <c r="Q81" s="114"/>
      <c r="R81" s="24"/>
      <c r="S81" s="114"/>
      <c r="T81" s="24"/>
      <c r="U81" s="114"/>
      <c r="V81" s="24"/>
      <c r="W81" s="25"/>
      <c r="X81" s="24"/>
      <c r="Y81" s="114"/>
      <c r="Z81" s="24"/>
      <c r="AA81" s="23">
        <f>Ахтырка!AB56</f>
        <v>4</v>
      </c>
      <c r="AB81" s="23">
        <f>Ахтырка!AC56</f>
        <v>0</v>
      </c>
      <c r="AC81" s="24">
        <f>Ахтырка!AD56</f>
        <v>4</v>
      </c>
      <c r="AD81" s="24"/>
      <c r="AE81" s="24" t="e">
        <f>Ахтырка!#REF!</f>
        <v>#REF!</v>
      </c>
      <c r="AF81" s="24" t="e">
        <f>Ахтырка!#REF!</f>
        <v>#REF!</v>
      </c>
      <c r="AG81" s="24" t="e">
        <f>Ахтырка!#REF!</f>
        <v>#REF!</v>
      </c>
    </row>
    <row r="82" spans="1:33" s="2" customFormat="1" x14ac:dyDescent="0.2">
      <c r="A82" s="479">
        <v>3</v>
      </c>
      <c r="B82" s="480"/>
      <c r="C82" s="43" t="s">
        <v>12</v>
      </c>
      <c r="D82" s="48">
        <f>Холмская!E57</f>
        <v>6</v>
      </c>
      <c r="E82" s="25"/>
      <c r="F82" s="319"/>
      <c r="G82" s="25"/>
      <c r="H82" s="319"/>
      <c r="I82" s="25">
        <f>Холмская!J57</f>
        <v>2</v>
      </c>
      <c r="J82" s="24">
        <f>Холмская!K57</f>
        <v>8</v>
      </c>
      <c r="K82" s="23">
        <f>Холмская!L57</f>
        <v>2</v>
      </c>
      <c r="L82" s="24">
        <f>Холмская!M57</f>
        <v>8</v>
      </c>
      <c r="M82" s="23">
        <f>Холмская!N57</f>
        <v>2</v>
      </c>
      <c r="N82" s="24">
        <f>Холмская!O57</f>
        <v>8</v>
      </c>
      <c r="O82" s="23">
        <f>Холмская!P57</f>
        <v>0</v>
      </c>
      <c r="P82" s="24">
        <f>Холмская!Q57</f>
        <v>0</v>
      </c>
      <c r="Q82" s="114"/>
      <c r="R82" s="24"/>
      <c r="S82" s="114"/>
      <c r="T82" s="24"/>
      <c r="U82" s="114"/>
      <c r="V82" s="24"/>
      <c r="W82" s="25"/>
      <c r="X82" s="24"/>
      <c r="Y82" s="114"/>
      <c r="Z82" s="24"/>
      <c r="AA82" s="23">
        <f>Холмская!AB57</f>
        <v>24</v>
      </c>
      <c r="AB82" s="23">
        <f>Холмская!AC57</f>
        <v>0</v>
      </c>
      <c r="AC82" s="24">
        <f>Холмская!AD57</f>
        <v>24</v>
      </c>
      <c r="AD82" s="24"/>
      <c r="AE82" s="24" t="e">
        <f>Холмская!#REF!</f>
        <v>#REF!</v>
      </c>
      <c r="AF82" s="24" t="e">
        <f>Холмская!#REF!</f>
        <v>#REF!</v>
      </c>
      <c r="AG82" s="24" t="e">
        <f>Холмская!#REF!</f>
        <v>#REF!</v>
      </c>
    </row>
    <row r="83" spans="1:33" s="2" customFormat="1" x14ac:dyDescent="0.2">
      <c r="A83" s="108">
        <v>4</v>
      </c>
      <c r="B83" s="9"/>
      <c r="C83" s="44" t="s">
        <v>13</v>
      </c>
      <c r="D83" s="31"/>
      <c r="E83" s="329"/>
      <c r="F83" s="323"/>
      <c r="G83" s="329"/>
      <c r="H83" s="323"/>
      <c r="I83" s="329"/>
      <c r="J83" s="32"/>
      <c r="K83" s="32"/>
      <c r="L83" s="32"/>
      <c r="M83" s="32"/>
      <c r="N83" s="32"/>
      <c r="O83" s="32"/>
      <c r="P83" s="32"/>
      <c r="Q83" s="244"/>
      <c r="R83" s="32"/>
      <c r="S83" s="244"/>
      <c r="T83" s="32"/>
      <c r="U83" s="244"/>
      <c r="V83" s="32"/>
      <c r="W83" s="329"/>
      <c r="X83" s="32"/>
      <c r="Y83" s="244"/>
      <c r="Z83" s="32"/>
      <c r="AA83" s="32"/>
      <c r="AB83" s="32"/>
      <c r="AC83" s="32"/>
      <c r="AD83" s="32"/>
      <c r="AE83" s="32"/>
      <c r="AF83" s="32"/>
      <c r="AG83" s="32"/>
    </row>
    <row r="84" spans="1:33" s="2" customFormat="1" x14ac:dyDescent="0.2">
      <c r="A84" s="479">
        <v>5</v>
      </c>
      <c r="B84" s="480"/>
      <c r="C84" s="45" t="s">
        <v>14</v>
      </c>
      <c r="D84" s="49">
        <f>Светлогорская!F36</f>
        <v>1</v>
      </c>
      <c r="E84" s="30"/>
      <c r="F84" s="322"/>
      <c r="G84" s="30"/>
      <c r="H84" s="322"/>
      <c r="I84" s="30">
        <f>Светлогорская!K36</f>
        <v>0</v>
      </c>
      <c r="J84" s="13">
        <f>Светлогорская!L36</f>
        <v>0</v>
      </c>
      <c r="K84" s="12">
        <f>Светлогорская!M36</f>
        <v>1</v>
      </c>
      <c r="L84" s="13">
        <f>Светлогорская!N36</f>
        <v>4</v>
      </c>
      <c r="M84" s="12">
        <f>Светлогорская!O36</f>
        <v>0</v>
      </c>
      <c r="N84" s="13">
        <f>Светлогорская!P36</f>
        <v>0</v>
      </c>
      <c r="O84" s="12">
        <f>Светлогорская!Q36</f>
        <v>0</v>
      </c>
      <c r="P84" s="13">
        <f>Светлогорская!R36</f>
        <v>0</v>
      </c>
      <c r="Q84" s="247"/>
      <c r="R84" s="13"/>
      <c r="S84" s="247"/>
      <c r="T84" s="13"/>
      <c r="U84" s="247"/>
      <c r="V84" s="13"/>
      <c r="W84" s="30"/>
      <c r="X84" s="13"/>
      <c r="Y84" s="247"/>
      <c r="Z84" s="13"/>
      <c r="AA84" s="12">
        <f>Светлогорская!AC36</f>
        <v>4</v>
      </c>
      <c r="AB84" s="12">
        <f>Светлогорская!AD36</f>
        <v>0</v>
      </c>
      <c r="AC84" s="13">
        <f>Светлогорская!AE36</f>
        <v>4</v>
      </c>
      <c r="AD84" s="13"/>
      <c r="AE84" s="13"/>
      <c r="AF84" s="13"/>
      <c r="AG84" s="13"/>
    </row>
    <row r="85" spans="1:33" s="2" customFormat="1" x14ac:dyDescent="0.2">
      <c r="A85" s="479">
        <v>6</v>
      </c>
      <c r="B85" s="480"/>
      <c r="C85" s="41" t="s">
        <v>15</v>
      </c>
      <c r="D85" s="30"/>
      <c r="E85" s="30"/>
      <c r="F85" s="322"/>
      <c r="G85" s="30"/>
      <c r="H85" s="322"/>
      <c r="I85" s="30"/>
      <c r="J85" s="13"/>
      <c r="K85" s="12"/>
      <c r="L85" s="13"/>
      <c r="M85" s="12"/>
      <c r="N85" s="13"/>
      <c r="O85" s="12"/>
      <c r="P85" s="13"/>
      <c r="Q85" s="247"/>
      <c r="R85" s="13"/>
      <c r="S85" s="247"/>
      <c r="T85" s="13"/>
      <c r="U85" s="247"/>
      <c r="V85" s="13"/>
      <c r="W85" s="30"/>
      <c r="X85" s="13"/>
      <c r="Y85" s="247"/>
      <c r="Z85" s="13"/>
      <c r="AA85" s="12"/>
      <c r="AB85" s="12"/>
      <c r="AC85" s="13"/>
      <c r="AD85" s="13"/>
      <c r="AE85" s="13" t="e">
        <f>Федоровская!#REF!</f>
        <v>#REF!</v>
      </c>
      <c r="AF85" s="13" t="e">
        <f>Федоровская!#REF!</f>
        <v>#REF!</v>
      </c>
      <c r="AG85" s="13" t="e">
        <f>Федоровская!#REF!</f>
        <v>#REF!</v>
      </c>
    </row>
    <row r="86" spans="1:33" s="2" customFormat="1" x14ac:dyDescent="0.2">
      <c r="A86" s="479">
        <v>7</v>
      </c>
      <c r="B86" s="480"/>
      <c r="C86" s="41" t="s">
        <v>16</v>
      </c>
      <c r="D86" s="29"/>
      <c r="E86" s="30"/>
      <c r="F86" s="322"/>
      <c r="G86" s="30"/>
      <c r="H86" s="322"/>
      <c r="I86" s="330"/>
      <c r="J86" s="28"/>
      <c r="K86" s="27"/>
      <c r="L86" s="28"/>
      <c r="M86" s="27"/>
      <c r="N86" s="28"/>
      <c r="O86" s="27"/>
      <c r="P86" s="28"/>
      <c r="Q86" s="245"/>
      <c r="R86" s="28"/>
      <c r="S86" s="245"/>
      <c r="T86" s="28"/>
      <c r="U86" s="245"/>
      <c r="V86" s="28"/>
      <c r="W86" s="330"/>
      <c r="X86" s="28"/>
      <c r="Y86" s="245"/>
      <c r="Z86" s="28"/>
      <c r="AA86" s="27"/>
      <c r="AB86" s="27"/>
      <c r="AC86" s="28"/>
      <c r="AD86" s="28"/>
      <c r="AE86" s="28"/>
      <c r="AF86" s="28"/>
      <c r="AG86" s="28"/>
    </row>
    <row r="87" spans="1:33" s="2" customFormat="1" x14ac:dyDescent="0.2">
      <c r="A87" s="479">
        <v>8</v>
      </c>
      <c r="B87" s="480"/>
      <c r="C87" s="41" t="s">
        <v>17</v>
      </c>
      <c r="D87" s="48">
        <f>Варнавинское!E31</f>
        <v>1</v>
      </c>
      <c r="E87" s="25"/>
      <c r="F87" s="319"/>
      <c r="G87" s="25"/>
      <c r="H87" s="319"/>
      <c r="I87" s="330">
        <f>Варнавинское!J31</f>
        <v>0</v>
      </c>
      <c r="J87" s="28">
        <f>Варнавинское!K31</f>
        <v>0</v>
      </c>
      <c r="K87" s="27">
        <f>Варнавинское!L31</f>
        <v>1</v>
      </c>
      <c r="L87" s="28">
        <f>Варнавинское!M31</f>
        <v>2</v>
      </c>
      <c r="M87" s="27">
        <f>Варнавинское!N31</f>
        <v>0</v>
      </c>
      <c r="N87" s="28">
        <f>Варнавинское!O31</f>
        <v>0</v>
      </c>
      <c r="O87" s="27">
        <f>Варнавинское!P31</f>
        <v>0</v>
      </c>
      <c r="P87" s="28">
        <f>Варнавинское!Q31</f>
        <v>0</v>
      </c>
      <c r="Q87" s="245"/>
      <c r="R87" s="28"/>
      <c r="S87" s="245"/>
      <c r="T87" s="28"/>
      <c r="U87" s="245"/>
      <c r="V87" s="28"/>
      <c r="W87" s="330"/>
      <c r="X87" s="28"/>
      <c r="Y87" s="245"/>
      <c r="Z87" s="28"/>
      <c r="AA87" s="97">
        <f>Варнавинское!AB31</f>
        <v>2</v>
      </c>
      <c r="AB87" s="27">
        <f>Варнавинское!AC31</f>
        <v>0</v>
      </c>
      <c r="AC87" s="98">
        <f>Варнавинское!AD31</f>
        <v>2</v>
      </c>
      <c r="AD87" s="28"/>
      <c r="AE87" s="28"/>
      <c r="AF87" s="28"/>
      <c r="AG87" s="28"/>
    </row>
    <row r="88" spans="1:33" s="4" customFormat="1" x14ac:dyDescent="0.2">
      <c r="A88" s="14"/>
      <c r="B88" s="14"/>
      <c r="C88" s="42" t="s">
        <v>18</v>
      </c>
      <c r="D88" s="268">
        <f t="shared" ref="D88:R88" si="17">SUM(D80:D87)</f>
        <v>11</v>
      </c>
      <c r="E88" s="21">
        <f t="shared" si="17"/>
        <v>0</v>
      </c>
      <c r="F88" s="324">
        <f t="shared" si="17"/>
        <v>0</v>
      </c>
      <c r="G88" s="25">
        <f t="shared" si="17"/>
        <v>0</v>
      </c>
      <c r="H88" s="324">
        <f t="shared" si="17"/>
        <v>0</v>
      </c>
      <c r="I88" s="21">
        <f t="shared" si="17"/>
        <v>3</v>
      </c>
      <c r="J88" s="21">
        <f t="shared" si="17"/>
        <v>12</v>
      </c>
      <c r="K88" s="21">
        <f t="shared" si="17"/>
        <v>4</v>
      </c>
      <c r="L88" s="21">
        <f t="shared" si="17"/>
        <v>14</v>
      </c>
      <c r="M88" s="21">
        <f t="shared" si="17"/>
        <v>3</v>
      </c>
      <c r="N88" s="21">
        <f t="shared" si="17"/>
        <v>12</v>
      </c>
      <c r="O88" s="21">
        <f t="shared" si="17"/>
        <v>0</v>
      </c>
      <c r="P88" s="21">
        <f t="shared" si="17"/>
        <v>0</v>
      </c>
      <c r="Q88" s="21">
        <f t="shared" si="17"/>
        <v>0</v>
      </c>
      <c r="R88" s="21">
        <f t="shared" si="17"/>
        <v>0</v>
      </c>
      <c r="S88" s="21">
        <f t="shared" ref="S88:Z88" si="18">SUM(S80:S87)</f>
        <v>0</v>
      </c>
      <c r="T88" s="21">
        <f>SUM(T80:T87)</f>
        <v>0</v>
      </c>
      <c r="U88" s="21">
        <f t="shared" si="18"/>
        <v>0</v>
      </c>
      <c r="V88" s="21">
        <f t="shared" si="18"/>
        <v>0</v>
      </c>
      <c r="W88" s="21">
        <f t="shared" si="18"/>
        <v>1</v>
      </c>
      <c r="X88" s="21">
        <f t="shared" si="18"/>
        <v>6</v>
      </c>
      <c r="Y88" s="21">
        <f t="shared" si="18"/>
        <v>0</v>
      </c>
      <c r="Z88" s="21">
        <f t="shared" si="18"/>
        <v>0</v>
      </c>
      <c r="AA88" s="21">
        <f>SUM(AA80:AA87)</f>
        <v>44</v>
      </c>
      <c r="AB88" s="21">
        <f>SUM(AB80:AB87)</f>
        <v>0</v>
      </c>
      <c r="AC88" s="21">
        <f>SUM(AC80:AC87)</f>
        <v>44</v>
      </c>
      <c r="AD88" s="21"/>
      <c r="AE88" s="21" t="e">
        <f>AE80+AE81+AE82+AE83+AE84+AE85+AE86+AE87</f>
        <v>#REF!</v>
      </c>
      <c r="AF88" s="21" t="e">
        <f>AF80+AF81+AF82+AF83+AF84+AF85+AF86+AF87</f>
        <v>#REF!</v>
      </c>
      <c r="AG88" s="21" t="e">
        <f>AG80+AG81+AG82+AG83+AG84+AG85+AG86+AG87</f>
        <v>#REF!</v>
      </c>
    </row>
    <row r="89" spans="1:33" s="4" customFormat="1" x14ac:dyDescent="0.2">
      <c r="A89" s="85"/>
      <c r="B89" s="86"/>
      <c r="C89" s="87"/>
      <c r="D89" s="88"/>
      <c r="E89" s="88"/>
      <c r="F89" s="325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9"/>
      <c r="AD89" s="89"/>
      <c r="AE89" s="89"/>
      <c r="AF89" s="89"/>
      <c r="AG89" s="89"/>
    </row>
    <row r="90" spans="1:33" s="2" customFormat="1" ht="12.75" customHeight="1" x14ac:dyDescent="0.2">
      <c r="A90" s="488" t="s">
        <v>246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89"/>
      <c r="T90" s="489"/>
      <c r="U90" s="489"/>
      <c r="V90" s="489"/>
      <c r="W90" s="489"/>
      <c r="X90" s="489"/>
      <c r="Y90" s="489"/>
      <c r="Z90" s="489"/>
      <c r="AA90" s="489"/>
      <c r="AB90" s="490"/>
      <c r="AC90" s="26"/>
      <c r="AD90" s="26"/>
      <c r="AE90" s="26"/>
      <c r="AF90" s="26"/>
      <c r="AG90" s="26"/>
    </row>
    <row r="91" spans="1:33" s="2" customFormat="1" x14ac:dyDescent="0.2">
      <c r="A91" s="108">
        <v>1</v>
      </c>
      <c r="B91" s="108"/>
      <c r="C91" s="41" t="s">
        <v>10</v>
      </c>
      <c r="D91" s="48">
        <f>Абинск!E109</f>
        <v>4</v>
      </c>
      <c r="E91" s="25"/>
      <c r="F91" s="319"/>
      <c r="G91" s="25"/>
      <c r="H91" s="319"/>
      <c r="I91" s="23">
        <f>Абинск!J109</f>
        <v>2</v>
      </c>
      <c r="J91" s="24">
        <f>Абинск!K109</f>
        <v>10</v>
      </c>
      <c r="K91" s="23">
        <f>Абинск!L109</f>
        <v>2</v>
      </c>
      <c r="L91" s="24">
        <f>Абинск!M109</f>
        <v>8</v>
      </c>
      <c r="M91" s="23">
        <f>Абинск!N109</f>
        <v>0</v>
      </c>
      <c r="N91" s="24" t="str">
        <f>Абинск!O109</f>
        <v>я</v>
      </c>
      <c r="O91" s="23">
        <f>Абинск!P109</f>
        <v>0</v>
      </c>
      <c r="P91" s="24">
        <f>Абинск!Q109</f>
        <v>0</v>
      </c>
      <c r="Q91" s="114"/>
      <c r="R91" s="24"/>
      <c r="S91" s="114"/>
      <c r="T91" s="24"/>
      <c r="U91" s="114"/>
      <c r="V91" s="24"/>
      <c r="W91" s="25"/>
      <c r="X91" s="24"/>
      <c r="Y91" s="114"/>
      <c r="Z91" s="24"/>
      <c r="AA91" s="23">
        <f>Абинск!AB109</f>
        <v>18</v>
      </c>
      <c r="AB91" s="23">
        <f>Абинск!AC109</f>
        <v>0</v>
      </c>
      <c r="AC91" s="24">
        <f>Абинск!AD109</f>
        <v>18</v>
      </c>
      <c r="AD91" s="24"/>
      <c r="AE91" s="24" t="e">
        <f>Абинск!#REF!</f>
        <v>#REF!</v>
      </c>
      <c r="AF91" s="24" t="e">
        <f>Абинск!#REF!</f>
        <v>#REF!</v>
      </c>
      <c r="AG91" s="24" t="e">
        <f>Абинск!#REF!</f>
        <v>#REF!</v>
      </c>
    </row>
    <row r="92" spans="1:33" s="2" customFormat="1" x14ac:dyDescent="0.2">
      <c r="A92" s="108">
        <v>2</v>
      </c>
      <c r="B92" s="108"/>
      <c r="C92" s="41" t="s">
        <v>11</v>
      </c>
      <c r="D92" s="25"/>
      <c r="E92" s="25"/>
      <c r="F92" s="319"/>
      <c r="G92" s="25"/>
      <c r="H92" s="319"/>
      <c r="I92" s="23"/>
      <c r="J92" s="24"/>
      <c r="K92" s="23"/>
      <c r="L92" s="24"/>
      <c r="M92" s="23"/>
      <c r="N92" s="24"/>
      <c r="O92" s="23"/>
      <c r="P92" s="24"/>
      <c r="Q92" s="114"/>
      <c r="R92" s="24"/>
      <c r="S92" s="114"/>
      <c r="T92" s="24"/>
      <c r="U92" s="114"/>
      <c r="V92" s="24"/>
      <c r="W92" s="25"/>
      <c r="X92" s="24"/>
      <c r="Y92" s="114"/>
      <c r="Z92" s="24"/>
      <c r="AA92" s="23"/>
      <c r="AB92" s="23"/>
      <c r="AC92" s="24"/>
      <c r="AD92" s="24"/>
      <c r="AE92" s="24" t="e">
        <f>Ахтырка!#REF!</f>
        <v>#REF!</v>
      </c>
      <c r="AF92" s="24" t="e">
        <f>Ахтырка!#REF!</f>
        <v>#REF!</v>
      </c>
      <c r="AG92" s="24" t="e">
        <f>Ахтырка!#REF!</f>
        <v>#REF!</v>
      </c>
    </row>
    <row r="93" spans="1:33" s="2" customFormat="1" x14ac:dyDescent="0.2">
      <c r="A93" s="479">
        <v>3</v>
      </c>
      <c r="B93" s="480"/>
      <c r="C93" s="41" t="s">
        <v>12</v>
      </c>
      <c r="D93" s="48">
        <f>Холмская!E63</f>
        <v>4</v>
      </c>
      <c r="E93" s="25"/>
      <c r="F93" s="319"/>
      <c r="G93" s="25"/>
      <c r="H93" s="319"/>
      <c r="I93" s="23">
        <f>Холмская!J63</f>
        <v>2</v>
      </c>
      <c r="J93" s="24">
        <f>Холмская!K63</f>
        <v>10</v>
      </c>
      <c r="K93" s="23">
        <f>Холмская!L63</f>
        <v>0</v>
      </c>
      <c r="L93" s="24">
        <f>Холмская!M63</f>
        <v>0</v>
      </c>
      <c r="M93" s="23">
        <f>Холмская!N63</f>
        <v>1</v>
      </c>
      <c r="N93" s="24">
        <f>Холмская!O63</f>
        <v>2</v>
      </c>
      <c r="O93" s="23">
        <f>Холмская!P63</f>
        <v>0</v>
      </c>
      <c r="P93" s="24">
        <f>Холмская!Q63</f>
        <v>0</v>
      </c>
      <c r="Q93" s="114"/>
      <c r="R93" s="24"/>
      <c r="S93" s="114"/>
      <c r="T93" s="24"/>
      <c r="U93" s="114"/>
      <c r="V93" s="24"/>
      <c r="W93" s="25">
        <f>Холмская!X63</f>
        <v>1</v>
      </c>
      <c r="X93" s="24">
        <f>Холмская!Y63</f>
        <v>6</v>
      </c>
      <c r="Y93" s="114"/>
      <c r="Z93" s="24"/>
      <c r="AA93" s="23">
        <f>Холмская!AB63</f>
        <v>18</v>
      </c>
      <c r="AB93" s="23">
        <f>Холмская!AC63</f>
        <v>0</v>
      </c>
      <c r="AC93" s="24">
        <f>Холмская!AD63</f>
        <v>18</v>
      </c>
      <c r="AD93" s="24"/>
      <c r="AE93" s="24" t="e">
        <f>Холмская!#REF!</f>
        <v>#REF!</v>
      </c>
      <c r="AF93" s="24" t="e">
        <f>Холмская!#REF!</f>
        <v>#REF!</v>
      </c>
      <c r="AG93" s="24" t="e">
        <f>Холмская!#REF!</f>
        <v>#REF!</v>
      </c>
    </row>
    <row r="94" spans="1:33" s="2" customFormat="1" x14ac:dyDescent="0.2">
      <c r="A94" s="108">
        <v>4</v>
      </c>
      <c r="B94" s="108"/>
      <c r="C94" s="41" t="s">
        <v>13</v>
      </c>
      <c r="D94" s="48">
        <f>Мингрельская!E28</f>
        <v>3</v>
      </c>
      <c r="E94" s="25"/>
      <c r="F94" s="319"/>
      <c r="G94" s="25"/>
      <c r="H94" s="319"/>
      <c r="I94" s="23">
        <f>Мингрельская!J28</f>
        <v>0</v>
      </c>
      <c r="J94" s="24">
        <f>Мингрельская!K28</f>
        <v>0</v>
      </c>
      <c r="K94" s="23">
        <f>Мингрельская!L28</f>
        <v>1</v>
      </c>
      <c r="L94" s="24">
        <f>Мингрельская!M28</f>
        <v>6</v>
      </c>
      <c r="M94" s="23">
        <f>Мингрельская!N28</f>
        <v>0</v>
      </c>
      <c r="N94" s="24">
        <f>Мингрельская!O28</f>
        <v>0</v>
      </c>
      <c r="O94" s="23">
        <f>Мингрельская!P28</f>
        <v>1</v>
      </c>
      <c r="P94" s="24">
        <f>Мингрельская!Q28</f>
        <v>6</v>
      </c>
      <c r="Q94" s="114">
        <f>Мингрельская!R28</f>
        <v>0</v>
      </c>
      <c r="R94" s="24">
        <f>Мингрельская!S28</f>
        <v>0</v>
      </c>
      <c r="S94" s="114">
        <f>Мингрельская!T28</f>
        <v>0</v>
      </c>
      <c r="T94" s="24">
        <f>Мингрельская!U28</f>
        <v>0</v>
      </c>
      <c r="U94" s="114"/>
      <c r="V94" s="24"/>
      <c r="W94" s="25">
        <f>Мингрельская!X28</f>
        <v>1</v>
      </c>
      <c r="X94" s="24">
        <f>Мингрельская!Y28</f>
        <v>12</v>
      </c>
      <c r="Y94" s="114">
        <f>Мингрельская!Z28</f>
        <v>0</v>
      </c>
      <c r="Z94" s="24">
        <f>Мингрельская!AA28</f>
        <v>0</v>
      </c>
      <c r="AA94" s="23">
        <f>Мингрельская!AB28</f>
        <v>16</v>
      </c>
      <c r="AB94" s="23">
        <f>Мингрельская!AC28</f>
        <v>8</v>
      </c>
      <c r="AC94" s="24">
        <f>Мингрельская!AD28</f>
        <v>24</v>
      </c>
      <c r="AD94" s="24"/>
      <c r="AE94" s="24" t="e">
        <f>Мингрельская!#REF!</f>
        <v>#REF!</v>
      </c>
      <c r="AF94" s="24" t="e">
        <f>Мингрельская!#REF!</f>
        <v>#REF!</v>
      </c>
      <c r="AG94" s="24" t="e">
        <f>Мингрельская!#REF!</f>
        <v>#REF!</v>
      </c>
    </row>
    <row r="95" spans="1:33" s="2" customFormat="1" x14ac:dyDescent="0.2">
      <c r="A95" s="479">
        <v>5</v>
      </c>
      <c r="B95" s="480"/>
      <c r="C95" s="41" t="s">
        <v>14</v>
      </c>
      <c r="D95" s="30"/>
      <c r="E95" s="30"/>
      <c r="F95" s="322"/>
      <c r="G95" s="30"/>
      <c r="H95" s="322"/>
      <c r="I95" s="27"/>
      <c r="J95" s="28"/>
      <c r="K95" s="27"/>
      <c r="L95" s="28"/>
      <c r="M95" s="27"/>
      <c r="N95" s="28"/>
      <c r="O95" s="27"/>
      <c r="P95" s="28"/>
      <c r="Q95" s="245"/>
      <c r="R95" s="28"/>
      <c r="S95" s="245"/>
      <c r="T95" s="28"/>
      <c r="U95" s="245"/>
      <c r="V95" s="28"/>
      <c r="W95" s="330"/>
      <c r="X95" s="28"/>
      <c r="Y95" s="245"/>
      <c r="Z95" s="28"/>
      <c r="AA95" s="27"/>
      <c r="AB95" s="27"/>
      <c r="AC95" s="28"/>
      <c r="AD95" s="28"/>
      <c r="AE95" s="28"/>
      <c r="AF95" s="28"/>
      <c r="AG95" s="28"/>
    </row>
    <row r="96" spans="1:33" s="2" customFormat="1" x14ac:dyDescent="0.2">
      <c r="A96" s="479">
        <v>6</v>
      </c>
      <c r="B96" s="480"/>
      <c r="C96" s="41" t="s">
        <v>15</v>
      </c>
      <c r="D96" s="49">
        <f>Федоровская!E43</f>
        <v>3</v>
      </c>
      <c r="E96" s="30"/>
      <c r="F96" s="322"/>
      <c r="G96" s="30"/>
      <c r="H96" s="322"/>
      <c r="I96" s="27">
        <f>Федоровская!J43</f>
        <v>0</v>
      </c>
      <c r="J96" s="28">
        <f>Федоровская!K43</f>
        <v>0</v>
      </c>
      <c r="K96" s="27">
        <f>Федоровская!L43</f>
        <v>1</v>
      </c>
      <c r="L96" s="28">
        <f>Федоровская!M43</f>
        <v>4</v>
      </c>
      <c r="M96" s="27">
        <f>Федоровская!N43</f>
        <v>2</v>
      </c>
      <c r="N96" s="28">
        <f>Федоровская!O43</f>
        <v>8</v>
      </c>
      <c r="O96" s="27">
        <f>Федоровская!P43</f>
        <v>0</v>
      </c>
      <c r="P96" s="28">
        <f>Федоровская!Q43</f>
        <v>0</v>
      </c>
      <c r="Q96" s="245"/>
      <c r="R96" s="28"/>
      <c r="S96" s="245"/>
      <c r="T96" s="28"/>
      <c r="U96" s="245"/>
      <c r="V96" s="28"/>
      <c r="W96" s="330"/>
      <c r="X96" s="28"/>
      <c r="Y96" s="245"/>
      <c r="Z96" s="28"/>
      <c r="AA96" s="27">
        <f>Федоровская!AB43</f>
        <v>12</v>
      </c>
      <c r="AB96" s="27">
        <f>Федоровская!AC43</f>
        <v>0</v>
      </c>
      <c r="AC96" s="28">
        <f>Федоровская!AD43</f>
        <v>12</v>
      </c>
      <c r="AD96" s="28"/>
      <c r="AE96" s="28"/>
      <c r="AF96" s="28"/>
      <c r="AG96" s="28"/>
    </row>
    <row r="97" spans="1:33" s="2" customFormat="1" x14ac:dyDescent="0.2">
      <c r="A97" s="479">
        <v>7</v>
      </c>
      <c r="B97" s="480"/>
      <c r="C97" s="41" t="s">
        <v>16</v>
      </c>
      <c r="D97" s="12"/>
      <c r="E97" s="30"/>
      <c r="F97" s="322"/>
      <c r="G97" s="30"/>
      <c r="H97" s="322"/>
      <c r="I97" s="27"/>
      <c r="J97" s="28"/>
      <c r="K97" s="27"/>
      <c r="L97" s="28"/>
      <c r="M97" s="27"/>
      <c r="N97" s="28"/>
      <c r="O97" s="27"/>
      <c r="P97" s="28"/>
      <c r="Q97" s="245"/>
      <c r="R97" s="28"/>
      <c r="S97" s="245"/>
      <c r="T97" s="28"/>
      <c r="U97" s="245"/>
      <c r="V97" s="28"/>
      <c r="W97" s="330"/>
      <c r="X97" s="28"/>
      <c r="Y97" s="245"/>
      <c r="Z97" s="28"/>
      <c r="AA97" s="27"/>
      <c r="AB97" s="27"/>
      <c r="AC97" s="28"/>
      <c r="AD97" s="28"/>
      <c r="AE97" s="28"/>
      <c r="AF97" s="28"/>
      <c r="AG97" s="28"/>
    </row>
    <row r="98" spans="1:33" x14ac:dyDescent="0.2">
      <c r="A98" s="479">
        <v>8</v>
      </c>
      <c r="B98" s="480"/>
      <c r="C98" s="41" t="s">
        <v>17</v>
      </c>
      <c r="D98" s="48">
        <f>Варнавинское!E33</f>
        <v>0</v>
      </c>
      <c r="E98" s="25"/>
      <c r="F98" s="319"/>
      <c r="G98" s="25"/>
      <c r="H98" s="319"/>
      <c r="I98" s="97">
        <f>Варнавинское!J33</f>
        <v>0</v>
      </c>
      <c r="J98" s="98">
        <f>Варнавинское!K33</f>
        <v>0</v>
      </c>
      <c r="K98" s="97">
        <f>Варнавинское!L33</f>
        <v>0</v>
      </c>
      <c r="L98" s="98">
        <f>Варнавинское!M33</f>
        <v>0</v>
      </c>
      <c r="M98" s="97">
        <f>Варнавинское!N33</f>
        <v>0</v>
      </c>
      <c r="N98" s="98">
        <f>Варнавинское!O33</f>
        <v>0</v>
      </c>
      <c r="O98" s="27"/>
      <c r="P98" s="28"/>
      <c r="Q98" s="245"/>
      <c r="R98" s="28"/>
      <c r="S98" s="245"/>
      <c r="T98" s="28"/>
      <c r="U98" s="245"/>
      <c r="V98" s="28"/>
      <c r="W98" s="330"/>
      <c r="X98" s="28"/>
      <c r="Y98" s="245"/>
      <c r="Z98" s="28"/>
      <c r="AA98" s="97">
        <f>Варнавинское!AB33</f>
        <v>0</v>
      </c>
      <c r="AB98" s="27">
        <f>Варнавинское!AC33</f>
        <v>0</v>
      </c>
      <c r="AC98" s="98">
        <f>Варнавинское!AD33</f>
        <v>0</v>
      </c>
      <c r="AD98" s="28"/>
      <c r="AE98" s="28"/>
      <c r="AF98" s="28"/>
      <c r="AG98" s="28"/>
    </row>
    <row r="99" spans="1:33" s="4" customFormat="1" x14ac:dyDescent="0.2">
      <c r="A99" s="14"/>
      <c r="B99" s="14"/>
      <c r="C99" s="42" t="s">
        <v>18</v>
      </c>
      <c r="D99" s="162">
        <f>SUM(D91:D98)</f>
        <v>14</v>
      </c>
      <c r="E99" s="16"/>
      <c r="F99" s="326"/>
      <c r="G99" s="16"/>
      <c r="H99" s="326"/>
      <c r="I99" s="16">
        <f t="shared" ref="I99:AB99" si="19">I91+I92+I93+I94+I95+I96+I97+I98</f>
        <v>4</v>
      </c>
      <c r="J99" s="16">
        <f t="shared" si="19"/>
        <v>20</v>
      </c>
      <c r="K99" s="16">
        <f t="shared" si="19"/>
        <v>4</v>
      </c>
      <c r="L99" s="16">
        <f t="shared" si="19"/>
        <v>18</v>
      </c>
      <c r="M99" s="16">
        <f t="shared" si="19"/>
        <v>3</v>
      </c>
      <c r="N99" s="16" t="e">
        <f t="shared" si="19"/>
        <v>#VALUE!</v>
      </c>
      <c r="O99" s="16">
        <f t="shared" si="19"/>
        <v>1</v>
      </c>
      <c r="P99" s="16">
        <f t="shared" si="19"/>
        <v>6</v>
      </c>
      <c r="Q99" s="16">
        <f t="shared" ref="Q99:Z99" si="20">SUM(Q91:Q98)</f>
        <v>0</v>
      </c>
      <c r="R99" s="16">
        <f t="shared" si="20"/>
        <v>0</v>
      </c>
      <c r="S99" s="16">
        <f t="shared" si="20"/>
        <v>0</v>
      </c>
      <c r="T99" s="16">
        <f t="shared" si="20"/>
        <v>0</v>
      </c>
      <c r="U99" s="16">
        <f t="shared" si="20"/>
        <v>0</v>
      </c>
      <c r="V99" s="16">
        <f t="shared" si="20"/>
        <v>0</v>
      </c>
      <c r="W99" s="16">
        <f t="shared" si="20"/>
        <v>2</v>
      </c>
      <c r="X99" s="16">
        <f t="shared" si="20"/>
        <v>18</v>
      </c>
      <c r="Y99" s="16">
        <f t="shared" si="20"/>
        <v>0</v>
      </c>
      <c r="Z99" s="16">
        <f t="shared" si="20"/>
        <v>0</v>
      </c>
      <c r="AA99" s="16">
        <f>SUM(AA91:AA98)</f>
        <v>64</v>
      </c>
      <c r="AB99" s="16">
        <f t="shared" si="19"/>
        <v>8</v>
      </c>
      <c r="AC99" s="16">
        <f>SUM(AC91:AC98)</f>
        <v>72</v>
      </c>
      <c r="AD99" s="16"/>
      <c r="AE99" s="16" t="e">
        <f>AE91+AE92+AE93+AE94+AE95+AE96+AE97+AE98</f>
        <v>#REF!</v>
      </c>
      <c r="AF99" s="16" t="e">
        <f>AF91+AF92+AF93+AF94+AF95+AF96+AF97+AF98</f>
        <v>#REF!</v>
      </c>
      <c r="AG99" s="16" t="e">
        <f>AG91+AG92+AG93+AG94+AG95+AG96+AG97+AG98</f>
        <v>#REF!</v>
      </c>
    </row>
    <row r="100" spans="1:33" s="2" customFormat="1" ht="12.75" customHeight="1" x14ac:dyDescent="0.2">
      <c r="A100" s="488" t="s">
        <v>231</v>
      </c>
      <c r="B100" s="489"/>
      <c r="C100" s="489"/>
      <c r="D100" s="489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89"/>
      <c r="R100" s="489"/>
      <c r="S100" s="489"/>
      <c r="T100" s="489"/>
      <c r="U100" s="489"/>
      <c r="V100" s="489"/>
      <c r="W100" s="489"/>
      <c r="X100" s="489"/>
      <c r="Y100" s="489"/>
      <c r="Z100" s="489"/>
      <c r="AA100" s="489"/>
      <c r="AB100" s="490"/>
      <c r="AC100" s="26"/>
      <c r="AD100" s="26"/>
      <c r="AE100" s="26"/>
      <c r="AF100" s="26"/>
      <c r="AG100" s="26"/>
    </row>
    <row r="101" spans="1:33" x14ac:dyDescent="0.2">
      <c r="A101" s="108">
        <v>1</v>
      </c>
      <c r="B101" s="108"/>
      <c r="C101" s="41" t="s">
        <v>10</v>
      </c>
      <c r="D101" s="48">
        <f>Абинск!E122</f>
        <v>13</v>
      </c>
      <c r="E101" s="25"/>
      <c r="F101" s="319"/>
      <c r="G101" s="25"/>
      <c r="H101" s="319"/>
      <c r="I101" s="23">
        <f>Абинск!J122</f>
        <v>1</v>
      </c>
      <c r="J101" s="24">
        <f>Абинск!K122</f>
        <v>1</v>
      </c>
      <c r="K101" s="23">
        <f>Абинск!L122</f>
        <v>3</v>
      </c>
      <c r="L101" s="24">
        <f>Абинск!M122</f>
        <v>3</v>
      </c>
      <c r="M101" s="23">
        <f>Абинск!N122</f>
        <v>3</v>
      </c>
      <c r="N101" s="24">
        <f>Абинск!O122</f>
        <v>3</v>
      </c>
      <c r="O101" s="23">
        <f>Абинск!P122</f>
        <v>0</v>
      </c>
      <c r="P101" s="24">
        <f>Абинск!Q122</f>
        <v>0</v>
      </c>
      <c r="Q101" s="114">
        <f>Абинск!R122</f>
        <v>6</v>
      </c>
      <c r="R101" s="24">
        <f>Абинск!S122</f>
        <v>6</v>
      </c>
      <c r="S101" s="114"/>
      <c r="T101" s="24"/>
      <c r="U101" s="114"/>
      <c r="V101" s="24"/>
      <c r="W101" s="25"/>
      <c r="X101" s="24"/>
      <c r="Y101" s="114"/>
      <c r="Z101" s="24"/>
      <c r="AA101" s="23">
        <f>Абинск!AB122</f>
        <v>13</v>
      </c>
      <c r="AB101" s="23">
        <f>Абинск!AC122</f>
        <v>0</v>
      </c>
      <c r="AC101" s="24">
        <f>Абинск!AD122</f>
        <v>13</v>
      </c>
      <c r="AD101" s="24"/>
      <c r="AE101" s="24" t="e">
        <f>Абинск!#REF!</f>
        <v>#REF!</v>
      </c>
      <c r="AF101" s="24" t="e">
        <f>Абинск!#REF!</f>
        <v>#REF!</v>
      </c>
      <c r="AG101" s="24" t="e">
        <f>Абинск!#REF!</f>
        <v>#REF!</v>
      </c>
    </row>
    <row r="102" spans="1:33" x14ac:dyDescent="0.2">
      <c r="A102" s="108">
        <v>2</v>
      </c>
      <c r="B102" s="108"/>
      <c r="C102" s="41" t="s">
        <v>11</v>
      </c>
      <c r="D102" s="48">
        <f>Ахтырка!E68</f>
        <v>16</v>
      </c>
      <c r="E102" s="25"/>
      <c r="F102" s="319"/>
      <c r="G102" s="25"/>
      <c r="H102" s="319"/>
      <c r="I102" s="23">
        <f>Ахтырка!J68</f>
        <v>2</v>
      </c>
      <c r="J102" s="24">
        <f>Ахтырка!K68</f>
        <v>2</v>
      </c>
      <c r="K102" s="23">
        <f>Ахтырка!L68</f>
        <v>9</v>
      </c>
      <c r="L102" s="24">
        <f>Ахтырка!M68</f>
        <v>9</v>
      </c>
      <c r="M102" s="23">
        <f>Ахтырка!N68</f>
        <v>1</v>
      </c>
      <c r="N102" s="24">
        <f>Ахтырка!O68</f>
        <v>1</v>
      </c>
      <c r="O102" s="23">
        <f>Ахтырка!P68</f>
        <v>1</v>
      </c>
      <c r="P102" s="24">
        <f>Ахтырка!Q68</f>
        <v>1</v>
      </c>
      <c r="Q102" s="114">
        <f>Ахтырка!R68</f>
        <v>3</v>
      </c>
      <c r="R102" s="24">
        <f>Ахтырка!S68</f>
        <v>3</v>
      </c>
      <c r="S102" s="114"/>
      <c r="T102" s="24"/>
      <c r="U102" s="114"/>
      <c r="V102" s="24"/>
      <c r="W102" s="25"/>
      <c r="X102" s="24"/>
      <c r="Y102" s="114"/>
      <c r="Z102" s="24"/>
      <c r="AA102" s="23">
        <f>Ахтырка!AB68</f>
        <v>16</v>
      </c>
      <c r="AB102" s="23">
        <f>Ахтырка!AC68</f>
        <v>0</v>
      </c>
      <c r="AC102" s="24">
        <f>Ахтырка!AD68</f>
        <v>16</v>
      </c>
      <c r="AD102" s="24"/>
      <c r="AE102" s="24" t="e">
        <f>Ахтырка!#REF!</f>
        <v>#REF!</v>
      </c>
      <c r="AF102" s="24" t="e">
        <f>Ахтырка!#REF!</f>
        <v>#REF!</v>
      </c>
      <c r="AG102" s="24" t="e">
        <f>Ахтырка!#REF!</f>
        <v>#REF!</v>
      </c>
    </row>
    <row r="103" spans="1:33" x14ac:dyDescent="0.2">
      <c r="A103" s="479">
        <v>3</v>
      </c>
      <c r="B103" s="480"/>
      <c r="C103" s="41" t="s">
        <v>12</v>
      </c>
      <c r="D103" s="48">
        <f>Холмская!E81</f>
        <v>44</v>
      </c>
      <c r="E103" s="25"/>
      <c r="F103" s="319"/>
      <c r="G103" s="25"/>
      <c r="H103" s="319"/>
      <c r="I103" s="23">
        <f>Холмская!J81</f>
        <v>1</v>
      </c>
      <c r="J103" s="24">
        <f>Холмская!K81</f>
        <v>1</v>
      </c>
      <c r="K103" s="23">
        <f>Холмская!L81</f>
        <v>9</v>
      </c>
      <c r="L103" s="24">
        <f>Холмская!M81</f>
        <v>9</v>
      </c>
      <c r="M103" s="23">
        <f>Холмская!N81</f>
        <v>6</v>
      </c>
      <c r="N103" s="24">
        <f>Холмская!O81</f>
        <v>6</v>
      </c>
      <c r="O103" s="23">
        <f>Холмская!P81</f>
        <v>12</v>
      </c>
      <c r="P103" s="24">
        <f>Холмская!Q81</f>
        <v>12</v>
      </c>
      <c r="Q103" s="114">
        <f>Холмская!R81</f>
        <v>16</v>
      </c>
      <c r="R103" s="24">
        <f>Холмская!S81</f>
        <v>16</v>
      </c>
      <c r="S103" s="114"/>
      <c r="T103" s="24"/>
      <c r="U103" s="114"/>
      <c r="V103" s="24"/>
      <c r="W103" s="25"/>
      <c r="X103" s="24"/>
      <c r="Y103" s="114"/>
      <c r="Z103" s="24"/>
      <c r="AA103" s="23">
        <f>Холмская!AB81</f>
        <v>44</v>
      </c>
      <c r="AB103" s="23">
        <f>Холмская!AC81</f>
        <v>0</v>
      </c>
      <c r="AC103" s="24">
        <f>Холмская!AD81</f>
        <v>44</v>
      </c>
      <c r="AD103" s="24"/>
      <c r="AE103" s="24" t="e">
        <f>Холмская!#REF!</f>
        <v>#REF!</v>
      </c>
      <c r="AF103" s="24" t="e">
        <f>Холмская!#REF!</f>
        <v>#REF!</v>
      </c>
      <c r="AG103" s="24" t="e">
        <f>Холмская!#REF!</f>
        <v>#REF!</v>
      </c>
    </row>
    <row r="104" spans="1:33" x14ac:dyDescent="0.2">
      <c r="A104" s="108">
        <v>4</v>
      </c>
      <c r="B104" s="108"/>
      <c r="C104" s="41" t="s">
        <v>13</v>
      </c>
      <c r="D104" s="48">
        <f>Мингрельская!E33</f>
        <v>6</v>
      </c>
      <c r="E104" s="25"/>
      <c r="F104" s="319"/>
      <c r="G104" s="25"/>
      <c r="H104" s="319"/>
      <c r="I104" s="23">
        <f>Мингрельская!J33</f>
        <v>1</v>
      </c>
      <c r="J104" s="24">
        <f>Мингрельская!K33</f>
        <v>1</v>
      </c>
      <c r="K104" s="23">
        <f>Мингрельская!L33</f>
        <v>1</v>
      </c>
      <c r="L104" s="24">
        <f>Мингрельская!M33</f>
        <v>1</v>
      </c>
      <c r="M104" s="23">
        <f>Мингрельская!N33</f>
        <v>0</v>
      </c>
      <c r="N104" s="24">
        <f>Мингрельская!O33</f>
        <v>0</v>
      </c>
      <c r="O104" s="23">
        <f>Мингрельская!P33</f>
        <v>0</v>
      </c>
      <c r="P104" s="24">
        <f>Мингрельская!Q33</f>
        <v>0</v>
      </c>
      <c r="Q104" s="114">
        <f>Мингрельская!R33</f>
        <v>4</v>
      </c>
      <c r="R104" s="24">
        <f>Мингрельская!S33</f>
        <v>4</v>
      </c>
      <c r="S104" s="114"/>
      <c r="T104" s="24"/>
      <c r="U104" s="114"/>
      <c r="V104" s="24"/>
      <c r="W104" s="25"/>
      <c r="X104" s="24"/>
      <c r="Y104" s="114"/>
      <c r="Z104" s="24"/>
      <c r="AA104" s="23">
        <f>Мингрельская!AB33</f>
        <v>6</v>
      </c>
      <c r="AB104" s="23">
        <f>Мингрельская!AC33</f>
        <v>0</v>
      </c>
      <c r="AC104" s="24">
        <f>Мингрельская!AD33</f>
        <v>6</v>
      </c>
      <c r="AD104" s="24"/>
      <c r="AE104" s="24" t="e">
        <f>Мингрельская!#REF!</f>
        <v>#REF!</v>
      </c>
      <c r="AF104" s="24" t="e">
        <f>Мингрельская!#REF!</f>
        <v>#REF!</v>
      </c>
      <c r="AG104" s="24" t="e">
        <f>Мингрельская!#REF!</f>
        <v>#REF!</v>
      </c>
    </row>
    <row r="105" spans="1:33" x14ac:dyDescent="0.2">
      <c r="A105" s="479">
        <v>5</v>
      </c>
      <c r="B105" s="480"/>
      <c r="C105" s="41" t="s">
        <v>14</v>
      </c>
      <c r="D105" s="49">
        <f>Светлогорская!F43</f>
        <v>4</v>
      </c>
      <c r="E105" s="30"/>
      <c r="F105" s="322"/>
      <c r="G105" s="30"/>
      <c r="H105" s="322"/>
      <c r="I105" s="12">
        <f>Светлогорская!K43</f>
        <v>0</v>
      </c>
      <c r="J105" s="13">
        <f>Светлогорская!L43</f>
        <v>0</v>
      </c>
      <c r="K105" s="12">
        <f>Светлогорская!M43</f>
        <v>0</v>
      </c>
      <c r="L105" s="13">
        <f>Светлогорская!N43</f>
        <v>0</v>
      </c>
      <c r="M105" s="12">
        <f>Светлогорская!O43</f>
        <v>0</v>
      </c>
      <c r="N105" s="13">
        <f>Светлогорская!P43</f>
        <v>0</v>
      </c>
      <c r="O105" s="12">
        <f>Светлогорская!Q43</f>
        <v>2</v>
      </c>
      <c r="P105" s="13">
        <f>Светлогорская!R43</f>
        <v>2</v>
      </c>
      <c r="Q105" s="247">
        <f>Светлогорская!S43</f>
        <v>2</v>
      </c>
      <c r="R105" s="13">
        <f>Светлогорская!T43</f>
        <v>2</v>
      </c>
      <c r="S105" s="247"/>
      <c r="T105" s="13"/>
      <c r="U105" s="247"/>
      <c r="V105" s="13"/>
      <c r="W105" s="30"/>
      <c r="X105" s="13"/>
      <c r="Y105" s="247"/>
      <c r="Z105" s="13"/>
      <c r="AA105" s="12">
        <f>Светлогорская!AC43</f>
        <v>4</v>
      </c>
      <c r="AB105" s="12">
        <f>Светлогорская!AD43</f>
        <v>0</v>
      </c>
      <c r="AC105" s="13">
        <f>Светлогорская!AE43</f>
        <v>4</v>
      </c>
      <c r="AD105" s="13"/>
      <c r="AE105" s="13" t="e">
        <f>Светлогорская!#REF!</f>
        <v>#REF!</v>
      </c>
      <c r="AF105" s="13" t="e">
        <f>Светлогорская!#REF!</f>
        <v>#REF!</v>
      </c>
      <c r="AG105" s="13" t="e">
        <f>Светлогорская!#REF!</f>
        <v>#REF!</v>
      </c>
    </row>
    <row r="106" spans="1:33" x14ac:dyDescent="0.2">
      <c r="A106" s="479">
        <v>6</v>
      </c>
      <c r="B106" s="480"/>
      <c r="C106" s="41" t="s">
        <v>15</v>
      </c>
      <c r="D106" s="49">
        <f>Федоровская!E48</f>
        <v>6</v>
      </c>
      <c r="E106" s="30"/>
      <c r="F106" s="322"/>
      <c r="G106" s="30"/>
      <c r="H106" s="322"/>
      <c r="I106" s="12">
        <f>Федоровская!J48</f>
        <v>1</v>
      </c>
      <c r="J106" s="13">
        <f>Федоровская!K48</f>
        <v>1</v>
      </c>
      <c r="K106" s="12">
        <f>Федоровская!L48</f>
        <v>1</v>
      </c>
      <c r="L106" s="13">
        <f>Федоровская!M48</f>
        <v>1</v>
      </c>
      <c r="M106" s="12">
        <f>Федоровская!N48</f>
        <v>0</v>
      </c>
      <c r="N106" s="13">
        <f>Федоровская!O48</f>
        <v>0</v>
      </c>
      <c r="O106" s="12">
        <f>Федоровская!P48</f>
        <v>2</v>
      </c>
      <c r="P106" s="13">
        <f>Федоровская!Q48</f>
        <v>2</v>
      </c>
      <c r="Q106" s="247">
        <f>Федоровская!R48</f>
        <v>2</v>
      </c>
      <c r="R106" s="13">
        <f>Федоровская!S48</f>
        <v>2</v>
      </c>
      <c r="S106" s="247"/>
      <c r="T106" s="13"/>
      <c r="U106" s="247"/>
      <c r="V106" s="13"/>
      <c r="W106" s="30"/>
      <c r="X106" s="13"/>
      <c r="Y106" s="247"/>
      <c r="Z106" s="13"/>
      <c r="AA106" s="12">
        <f>Федоровская!AB48</f>
        <v>6</v>
      </c>
      <c r="AB106" s="12">
        <f>Федоровская!AC48</f>
        <v>0</v>
      </c>
      <c r="AC106" s="13">
        <f>Федоровская!AD48</f>
        <v>6</v>
      </c>
      <c r="AD106" s="13"/>
      <c r="AE106" s="13" t="e">
        <f>Федоровская!#REF!</f>
        <v>#REF!</v>
      </c>
      <c r="AF106" s="13" t="e">
        <f>Федоровская!#REF!</f>
        <v>#REF!</v>
      </c>
      <c r="AG106" s="13" t="e">
        <f>Федоровская!#REF!</f>
        <v>#REF!</v>
      </c>
    </row>
    <row r="107" spans="1:33" x14ac:dyDescent="0.2">
      <c r="A107" s="479">
        <v>7</v>
      </c>
      <c r="B107" s="480"/>
      <c r="C107" s="41" t="s">
        <v>16</v>
      </c>
      <c r="D107" s="49">
        <f>Ольгинская!E50</f>
        <v>14</v>
      </c>
      <c r="E107" s="30"/>
      <c r="F107" s="322"/>
      <c r="G107" s="30"/>
      <c r="H107" s="322"/>
      <c r="I107" s="12">
        <f>Ольгинская!J50</f>
        <v>1</v>
      </c>
      <c r="J107" s="13">
        <f>Ольгинская!K50</f>
        <v>1</v>
      </c>
      <c r="K107" s="12">
        <f>Ольгинская!L50</f>
        <v>3</v>
      </c>
      <c r="L107" s="13">
        <f>Ольгинская!M50</f>
        <v>3</v>
      </c>
      <c r="M107" s="12">
        <f>Ольгинская!N50</f>
        <v>2</v>
      </c>
      <c r="N107" s="13">
        <f>Ольгинская!O50</f>
        <v>2</v>
      </c>
      <c r="O107" s="12">
        <f>Ольгинская!P50</f>
        <v>4</v>
      </c>
      <c r="P107" s="13">
        <f>Ольгинская!Q50</f>
        <v>4</v>
      </c>
      <c r="Q107" s="114">
        <f>Ольгинская!R50</f>
        <v>4</v>
      </c>
      <c r="R107" s="24">
        <f>Ольгинская!S50</f>
        <v>4</v>
      </c>
      <c r="S107" s="247"/>
      <c r="T107" s="13"/>
      <c r="U107" s="247"/>
      <c r="V107" s="13"/>
      <c r="W107" s="30"/>
      <c r="X107" s="13"/>
      <c r="Y107" s="247"/>
      <c r="Z107" s="13"/>
      <c r="AA107" s="12">
        <f>Ольгинская!AB50</f>
        <v>14</v>
      </c>
      <c r="AB107" s="12">
        <f>Ольгинская!AC50</f>
        <v>0</v>
      </c>
      <c r="AC107" s="13">
        <f>Ольгинская!AD50</f>
        <v>14</v>
      </c>
      <c r="AD107" s="13"/>
      <c r="AE107" s="13" t="e">
        <f>Ольгинская!#REF!</f>
        <v>#REF!</v>
      </c>
      <c r="AF107" s="13" t="e">
        <f>Ольгинская!#REF!</f>
        <v>#REF!</v>
      </c>
      <c r="AG107" s="13" t="e">
        <f>Ольгинская!#REF!</f>
        <v>#REF!</v>
      </c>
    </row>
    <row r="108" spans="1:33" x14ac:dyDescent="0.2">
      <c r="A108" s="479">
        <v>8</v>
      </c>
      <c r="B108" s="480"/>
      <c r="C108" s="41" t="s">
        <v>17</v>
      </c>
      <c r="D108" s="49">
        <f>Варнавинское!E41</f>
        <v>2</v>
      </c>
      <c r="E108" s="30"/>
      <c r="F108" s="322"/>
      <c r="G108" s="30"/>
      <c r="H108" s="322"/>
      <c r="I108" s="27">
        <f>Варнавинское!J41</f>
        <v>0</v>
      </c>
      <c r="J108" s="28">
        <f>Варнавинское!K41</f>
        <v>0</v>
      </c>
      <c r="K108" s="27">
        <f>Варнавинское!L41</f>
        <v>0</v>
      </c>
      <c r="L108" s="28">
        <f>Варнавинское!M41</f>
        <v>0</v>
      </c>
      <c r="M108" s="27">
        <f>Варнавинское!N41</f>
        <v>2</v>
      </c>
      <c r="N108" s="28">
        <f>Варнавинское!O41</f>
        <v>2</v>
      </c>
      <c r="O108" s="27">
        <f>Варнавинское!P41</f>
        <v>0</v>
      </c>
      <c r="P108" s="28">
        <f>Варнавинское!Q41</f>
        <v>0</v>
      </c>
      <c r="Q108" s="245">
        <f>Варнавинское!R41</f>
        <v>0</v>
      </c>
      <c r="R108" s="28">
        <f>Варнавинское!S41</f>
        <v>0</v>
      </c>
      <c r="S108" s="245"/>
      <c r="T108" s="28"/>
      <c r="U108" s="245"/>
      <c r="V108" s="28"/>
      <c r="W108" s="330"/>
      <c r="X108" s="28"/>
      <c r="Y108" s="245"/>
      <c r="Z108" s="28"/>
      <c r="AA108" s="27">
        <f>Варнавинское!AB41</f>
        <v>2</v>
      </c>
      <c r="AB108" s="27"/>
      <c r="AC108" s="28">
        <f>Варнавинское!AD41</f>
        <v>2</v>
      </c>
      <c r="AD108" s="28"/>
      <c r="AE108" s="28"/>
      <c r="AF108" s="28"/>
      <c r="AG108" s="28"/>
    </row>
    <row r="109" spans="1:33" s="4" customFormat="1" x14ac:dyDescent="0.2">
      <c r="A109" s="14"/>
      <c r="B109" s="14"/>
      <c r="C109" s="42" t="s">
        <v>18</v>
      </c>
      <c r="D109" s="162">
        <f t="shared" ref="D109:R109" si="21">SUM(D101:D108)</f>
        <v>105</v>
      </c>
      <c r="E109" s="311">
        <f t="shared" si="21"/>
        <v>0</v>
      </c>
      <c r="F109" s="320">
        <f t="shared" si="21"/>
        <v>0</v>
      </c>
      <c r="G109" s="311">
        <f t="shared" si="21"/>
        <v>0</v>
      </c>
      <c r="H109" s="320">
        <f t="shared" si="21"/>
        <v>0</v>
      </c>
      <c r="I109" s="20">
        <f t="shared" si="21"/>
        <v>7</v>
      </c>
      <c r="J109" s="20">
        <f t="shared" si="21"/>
        <v>7</v>
      </c>
      <c r="K109" s="20">
        <f t="shared" si="21"/>
        <v>26</v>
      </c>
      <c r="L109" s="20">
        <f t="shared" si="21"/>
        <v>26</v>
      </c>
      <c r="M109" s="20">
        <f t="shared" si="21"/>
        <v>14</v>
      </c>
      <c r="N109" s="20">
        <f t="shared" si="21"/>
        <v>14</v>
      </c>
      <c r="O109" s="20">
        <f t="shared" si="21"/>
        <v>21</v>
      </c>
      <c r="P109" s="20">
        <f t="shared" si="21"/>
        <v>21</v>
      </c>
      <c r="Q109" s="20">
        <f t="shared" si="21"/>
        <v>37</v>
      </c>
      <c r="R109" s="20">
        <f t="shared" si="21"/>
        <v>37</v>
      </c>
      <c r="S109" s="20">
        <f t="shared" ref="S109:Z109" si="22">SUM(S101:S108)</f>
        <v>0</v>
      </c>
      <c r="T109" s="20">
        <f t="shared" si="22"/>
        <v>0</v>
      </c>
      <c r="U109" s="242">
        <f t="shared" si="22"/>
        <v>0</v>
      </c>
      <c r="V109" s="20">
        <f t="shared" si="22"/>
        <v>0</v>
      </c>
      <c r="W109" s="20"/>
      <c r="X109" s="20"/>
      <c r="Y109" s="20">
        <f t="shared" si="22"/>
        <v>0</v>
      </c>
      <c r="Z109" s="20">
        <f t="shared" si="22"/>
        <v>0</v>
      </c>
      <c r="AA109" s="20">
        <f>SUM(AA101:AA108)</f>
        <v>105</v>
      </c>
      <c r="AB109" s="20">
        <f>SUM(AB101:AB108)</f>
        <v>0</v>
      </c>
      <c r="AC109" s="21">
        <f>SUM(AC101:AC108)</f>
        <v>105</v>
      </c>
      <c r="AD109" s="21"/>
      <c r="AE109" s="21" t="e">
        <f>AE101+AE102+AE103+AE104+AE105+AE106+AE107+AE108</f>
        <v>#REF!</v>
      </c>
      <c r="AF109" s="21" t="e">
        <f>AF101+AF102+AF103+AF104+AF105+AF106+AF107+AF108</f>
        <v>#REF!</v>
      </c>
      <c r="AG109" s="21">
        <v>1116</v>
      </c>
    </row>
    <row r="110" spans="1:33" s="2" customFormat="1" ht="12.75" customHeight="1" x14ac:dyDescent="0.2">
      <c r="A110" s="488" t="s">
        <v>23</v>
      </c>
      <c r="B110" s="489"/>
      <c r="C110" s="489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489"/>
      <c r="R110" s="489"/>
      <c r="S110" s="489"/>
      <c r="T110" s="489"/>
      <c r="U110" s="489"/>
      <c r="V110" s="489"/>
      <c r="W110" s="489"/>
      <c r="X110" s="489"/>
      <c r="Y110" s="489"/>
      <c r="Z110" s="489"/>
      <c r="AA110" s="489"/>
      <c r="AB110" s="490"/>
      <c r="AC110" s="26"/>
      <c r="AD110" s="26"/>
      <c r="AE110" s="26"/>
      <c r="AF110" s="26"/>
      <c r="AG110" s="26"/>
    </row>
    <row r="111" spans="1:33" s="2" customFormat="1" x14ac:dyDescent="0.2">
      <c r="A111" s="108">
        <v>1</v>
      </c>
      <c r="B111" s="108"/>
      <c r="C111" s="41" t="s">
        <v>10</v>
      </c>
      <c r="D111" s="48">
        <f>Абинск!E130</f>
        <v>11</v>
      </c>
      <c r="E111" s="25"/>
      <c r="F111" s="319"/>
      <c r="G111" s="25"/>
      <c r="H111" s="319"/>
      <c r="I111" s="23">
        <f>Абинск!J130</f>
        <v>2</v>
      </c>
      <c r="J111" s="24">
        <f>Абинск!K130</f>
        <v>3</v>
      </c>
      <c r="K111" s="23">
        <f>Абинск!L130</f>
        <v>2</v>
      </c>
      <c r="L111" s="24">
        <f>Абинск!M130</f>
        <v>3</v>
      </c>
      <c r="M111" s="23">
        <f>Абинск!N130</f>
        <v>2</v>
      </c>
      <c r="N111" s="24">
        <f>Абинск!O130</f>
        <v>3</v>
      </c>
      <c r="O111" s="23">
        <f>Абинск!P130</f>
        <v>2</v>
      </c>
      <c r="P111" s="24">
        <f>Абинск!Q130</f>
        <v>2</v>
      </c>
      <c r="Q111" s="114">
        <f>Абинск!R130</f>
        <v>3</v>
      </c>
      <c r="R111" s="24">
        <f>Абинск!S130</f>
        <v>3</v>
      </c>
      <c r="S111" s="114">
        <f>Абинск!T130</f>
        <v>0</v>
      </c>
      <c r="T111" s="24">
        <f>Абинск!U130</f>
        <v>0</v>
      </c>
      <c r="U111" s="114">
        <f>Абинск!V130</f>
        <v>0</v>
      </c>
      <c r="V111" s="24">
        <f>Абинск!W130</f>
        <v>0</v>
      </c>
      <c r="W111" s="25"/>
      <c r="X111" s="24"/>
      <c r="Y111" s="114"/>
      <c r="Z111" s="24"/>
      <c r="AA111" s="23">
        <f>Абинск!AB130</f>
        <v>14</v>
      </c>
      <c r="AB111" s="23"/>
      <c r="AC111" s="24">
        <f>Абинск!AD130</f>
        <v>14</v>
      </c>
      <c r="AD111" s="24"/>
      <c r="AE111" s="24" t="e">
        <f>Абинск!#REF!</f>
        <v>#REF!</v>
      </c>
      <c r="AF111" s="24" t="e">
        <f>Абинск!#REF!</f>
        <v>#REF!</v>
      </c>
      <c r="AG111" s="24" t="e">
        <f>Абинск!#REF!</f>
        <v>#REF!</v>
      </c>
    </row>
    <row r="112" spans="1:33" s="2" customFormat="1" x14ac:dyDescent="0.2">
      <c r="A112" s="108">
        <v>2</v>
      </c>
      <c r="B112" s="108"/>
      <c r="C112" s="41" t="s">
        <v>11</v>
      </c>
      <c r="D112" s="48">
        <f>Ахтырка!E85</f>
        <v>36</v>
      </c>
      <c r="E112" s="25"/>
      <c r="F112" s="319"/>
      <c r="G112" s="25"/>
      <c r="H112" s="319"/>
      <c r="I112" s="23">
        <f>Ахтырка!J85</f>
        <v>4</v>
      </c>
      <c r="J112" s="110">
        <f>Ахтырка!K85</f>
        <v>5</v>
      </c>
      <c r="K112" s="23">
        <f>Ахтырка!L85</f>
        <v>11</v>
      </c>
      <c r="L112" s="110">
        <f>Ахтырка!M85</f>
        <v>12</v>
      </c>
      <c r="M112" s="23">
        <f>Ахтырка!N85</f>
        <v>8</v>
      </c>
      <c r="N112" s="110">
        <f>Ахтырка!O85</f>
        <v>11</v>
      </c>
      <c r="O112" s="23">
        <f>Ахтырка!P85</f>
        <v>4</v>
      </c>
      <c r="P112" s="110">
        <f>Ахтырка!Q85</f>
        <v>5</v>
      </c>
      <c r="Q112" s="114">
        <f>Ахтырка!R85</f>
        <v>4</v>
      </c>
      <c r="R112" s="110">
        <f>Ахтырка!S85</f>
        <v>4</v>
      </c>
      <c r="S112" s="114">
        <f>Ахтырка!T85</f>
        <v>2</v>
      </c>
      <c r="T112" s="110">
        <f>Ахтырка!U85</f>
        <v>2</v>
      </c>
      <c r="U112" s="114">
        <f>Ахтырка!V85</f>
        <v>3</v>
      </c>
      <c r="V112" s="110">
        <f>Ахтырка!W85</f>
        <v>3</v>
      </c>
      <c r="W112" s="25"/>
      <c r="X112" s="110"/>
      <c r="Y112" s="114"/>
      <c r="Z112" s="110"/>
      <c r="AA112" s="23">
        <f>Ахтырка!AB85</f>
        <v>42</v>
      </c>
      <c r="AB112" s="23">
        <f>Ахтырка!AC85</f>
        <v>0</v>
      </c>
      <c r="AC112" s="24">
        <f>Ахтырка!AD85</f>
        <v>42</v>
      </c>
      <c r="AD112" s="24"/>
      <c r="AE112" s="24" t="e">
        <f>Ахтырка!#REF!</f>
        <v>#REF!</v>
      </c>
      <c r="AF112" s="24" t="e">
        <f>Ахтырка!#REF!</f>
        <v>#REF!</v>
      </c>
      <c r="AG112" s="24" t="e">
        <f>Ахтырка!#REF!</f>
        <v>#REF!</v>
      </c>
    </row>
    <row r="113" spans="1:33" s="2" customFormat="1" x14ac:dyDescent="0.2">
      <c r="A113" s="479">
        <v>3</v>
      </c>
      <c r="B113" s="480"/>
      <c r="C113" s="41" t="s">
        <v>12</v>
      </c>
      <c r="D113" s="48">
        <f>Холмская!E94</f>
        <v>63</v>
      </c>
      <c r="E113" s="25"/>
      <c r="F113" s="319"/>
      <c r="G113" s="25"/>
      <c r="H113" s="319"/>
      <c r="I113" s="23">
        <f>Холмская!J94</f>
        <v>15</v>
      </c>
      <c r="J113" s="110">
        <f>Холмская!K94</f>
        <v>17</v>
      </c>
      <c r="K113" s="23">
        <f>Холмская!L94</f>
        <v>12</v>
      </c>
      <c r="L113" s="110">
        <f>Холмская!M94</f>
        <v>14</v>
      </c>
      <c r="M113" s="23">
        <f>Холмская!N94</f>
        <v>13</v>
      </c>
      <c r="N113" s="110">
        <f>Холмская!O94</f>
        <v>17</v>
      </c>
      <c r="O113" s="23">
        <f>Холмская!P94</f>
        <v>11</v>
      </c>
      <c r="P113" s="110">
        <f>Холмская!Q94</f>
        <v>11</v>
      </c>
      <c r="Q113" s="114">
        <f>Холмская!R94</f>
        <v>11</v>
      </c>
      <c r="R113" s="110">
        <f>Холмская!S94</f>
        <v>11</v>
      </c>
      <c r="S113" s="114">
        <f>Холмская!T94</f>
        <v>0</v>
      </c>
      <c r="T113" s="110">
        <f>Холмская!U94</f>
        <v>0</v>
      </c>
      <c r="U113" s="114">
        <f>Холмская!V94</f>
        <v>1</v>
      </c>
      <c r="V113" s="110">
        <f>Холмская!W94</f>
        <v>1</v>
      </c>
      <c r="W113" s="25"/>
      <c r="X113" s="110"/>
      <c r="Y113" s="114"/>
      <c r="Z113" s="110"/>
      <c r="AA113" s="23">
        <f>Холмская!AB94</f>
        <v>71</v>
      </c>
      <c r="AB113" s="23">
        <f>Холмская!AC94</f>
        <v>0</v>
      </c>
      <c r="AC113" s="24">
        <f>Холмская!AD94</f>
        <v>71</v>
      </c>
      <c r="AD113" s="24"/>
      <c r="AE113" s="24" t="e">
        <f>Холмская!#REF!</f>
        <v>#REF!</v>
      </c>
      <c r="AF113" s="24" t="e">
        <f>Холмская!#REF!</f>
        <v>#REF!</v>
      </c>
      <c r="AG113" s="24" t="e">
        <f>Холмская!#REF!</f>
        <v>#REF!</v>
      </c>
    </row>
    <row r="114" spans="1:33" s="2" customFormat="1" x14ac:dyDescent="0.2">
      <c r="A114" s="108">
        <v>4</v>
      </c>
      <c r="B114" s="108"/>
      <c r="C114" s="41" t="s">
        <v>13</v>
      </c>
      <c r="D114" s="48">
        <f>Мингрельская!E36</f>
        <v>12</v>
      </c>
      <c r="E114" s="25"/>
      <c r="F114" s="319"/>
      <c r="G114" s="25"/>
      <c r="H114" s="319"/>
      <c r="I114" s="23">
        <f>Мингрельская!J36</f>
        <v>2</v>
      </c>
      <c r="J114" s="110">
        <f>Мингрельская!K36</f>
        <v>2</v>
      </c>
      <c r="K114" s="23">
        <f>Мингрельская!L36</f>
        <v>2</v>
      </c>
      <c r="L114" s="110">
        <f>Мингрельская!M36</f>
        <v>2</v>
      </c>
      <c r="M114" s="23">
        <f>Мингрельская!N36</f>
        <v>2</v>
      </c>
      <c r="N114" s="110">
        <f>Мингрельская!O36</f>
        <v>2</v>
      </c>
      <c r="O114" s="23">
        <f>Мингрельская!P36</f>
        <v>2</v>
      </c>
      <c r="P114" s="110">
        <f>Мингрельская!Q36</f>
        <v>2</v>
      </c>
      <c r="Q114" s="114">
        <f>Мингрельская!R36</f>
        <v>2</v>
      </c>
      <c r="R114" s="110">
        <f>Мингрельская!S36</f>
        <v>2</v>
      </c>
      <c r="S114" s="114">
        <f>Мингрельская!T36</f>
        <v>1</v>
      </c>
      <c r="T114" s="110">
        <f>Мингрельская!U36</f>
        <v>1</v>
      </c>
      <c r="U114" s="114">
        <f>Мингрельская!V36</f>
        <v>1</v>
      </c>
      <c r="V114" s="110">
        <f>Мингрельская!W36</f>
        <v>1</v>
      </c>
      <c r="W114" s="25"/>
      <c r="X114" s="110"/>
      <c r="Y114" s="114"/>
      <c r="Z114" s="110"/>
      <c r="AA114" s="23">
        <f>Мингрельская!AB36</f>
        <v>12</v>
      </c>
      <c r="AB114" s="23">
        <f>Мингрельская!AC36</f>
        <v>0</v>
      </c>
      <c r="AC114" s="24">
        <f>Мингрельская!AD36</f>
        <v>12</v>
      </c>
      <c r="AD114" s="24"/>
      <c r="AE114" s="24" t="e">
        <f>Мингрельская!#REF!</f>
        <v>#REF!</v>
      </c>
      <c r="AF114" s="24" t="e">
        <f>Мингрельская!#REF!</f>
        <v>#REF!</v>
      </c>
      <c r="AG114" s="24" t="e">
        <f>Мингрельская!#REF!</f>
        <v>#REF!</v>
      </c>
    </row>
    <row r="115" spans="1:33" s="2" customFormat="1" x14ac:dyDescent="0.2">
      <c r="A115" s="479">
        <v>5</v>
      </c>
      <c r="B115" s="480"/>
      <c r="C115" s="41" t="s">
        <v>14</v>
      </c>
      <c r="D115" s="49">
        <f>Светлогорская!F48</f>
        <v>10</v>
      </c>
      <c r="E115" s="30"/>
      <c r="F115" s="322"/>
      <c r="G115" s="30"/>
      <c r="H115" s="322"/>
      <c r="I115" s="12">
        <f>Светлогорская!K48</f>
        <v>3</v>
      </c>
      <c r="J115" s="111">
        <f>Светлогорская!L48</f>
        <v>3</v>
      </c>
      <c r="K115" s="12">
        <f>Светлогорская!M48</f>
        <v>2</v>
      </c>
      <c r="L115" s="111">
        <f>Светлогорская!N48</f>
        <v>2</v>
      </c>
      <c r="M115" s="12">
        <f>Светлогорская!O48</f>
        <v>2</v>
      </c>
      <c r="N115" s="111">
        <f>Светлогорская!P48</f>
        <v>3</v>
      </c>
      <c r="O115" s="12">
        <f>Светлогорская!Q48</f>
        <v>1</v>
      </c>
      <c r="P115" s="111">
        <f>Светлогорская!R48</f>
        <v>1</v>
      </c>
      <c r="Q115" s="247">
        <f>Светлогорская!S48</f>
        <v>2</v>
      </c>
      <c r="R115" s="111">
        <f>Светлогорская!T48</f>
        <v>2</v>
      </c>
      <c r="S115" s="247">
        <f>Светлогорская!U48</f>
        <v>0</v>
      </c>
      <c r="T115" s="111">
        <f>Светлогорская!V48</f>
        <v>0</v>
      </c>
      <c r="U115" s="247">
        <f>Светлогорская!W48</f>
        <v>0</v>
      </c>
      <c r="V115" s="111">
        <f>Светлогорская!X48</f>
        <v>0</v>
      </c>
      <c r="W115" s="30"/>
      <c r="X115" s="111"/>
      <c r="Y115" s="247"/>
      <c r="Z115" s="111"/>
      <c r="AA115" s="12">
        <f>Светлогорская!AC48</f>
        <v>11</v>
      </c>
      <c r="AB115" s="12">
        <f>Светлогорская!AD48</f>
        <v>0</v>
      </c>
      <c r="AC115" s="13">
        <f>Светлогорская!AE48</f>
        <v>11</v>
      </c>
      <c r="AD115" s="13"/>
      <c r="AE115" s="13" t="e">
        <f>Светлогорская!#REF!</f>
        <v>#REF!</v>
      </c>
      <c r="AF115" s="13" t="e">
        <f>Светлогорская!#REF!</f>
        <v>#REF!</v>
      </c>
      <c r="AG115" s="13" t="e">
        <f>Светлогорская!#REF!</f>
        <v>#REF!</v>
      </c>
    </row>
    <row r="116" spans="1:33" s="2" customFormat="1" x14ac:dyDescent="0.2">
      <c r="A116" s="479">
        <v>6</v>
      </c>
      <c r="B116" s="480"/>
      <c r="C116" s="41" t="s">
        <v>15</v>
      </c>
      <c r="D116" s="49">
        <f>Федоровская!E54</f>
        <v>10</v>
      </c>
      <c r="E116" s="30"/>
      <c r="F116" s="322"/>
      <c r="G116" s="30"/>
      <c r="H116" s="322"/>
      <c r="I116" s="12">
        <f>Федоровская!J54</f>
        <v>2</v>
      </c>
      <c r="J116" s="111">
        <f>Федоровская!K54</f>
        <v>2</v>
      </c>
      <c r="K116" s="12">
        <f>Федоровская!L54</f>
        <v>4</v>
      </c>
      <c r="L116" s="111">
        <f>Федоровская!M54</f>
        <v>4</v>
      </c>
      <c r="M116" s="12">
        <f>Федоровская!N54</f>
        <v>0</v>
      </c>
      <c r="N116" s="111">
        <f>Федоровская!O54</f>
        <v>0</v>
      </c>
      <c r="O116" s="12">
        <f>Федоровская!P54</f>
        <v>1</v>
      </c>
      <c r="P116" s="111">
        <f>Федоровская!Q54</f>
        <v>1</v>
      </c>
      <c r="Q116" s="247">
        <f>Федоровская!R54</f>
        <v>1</v>
      </c>
      <c r="R116" s="111">
        <f>Федоровская!S54</f>
        <v>1</v>
      </c>
      <c r="S116" s="247">
        <f>Федоровская!T54</f>
        <v>1</v>
      </c>
      <c r="T116" s="111">
        <f>Федоровская!U54</f>
        <v>1</v>
      </c>
      <c r="U116" s="247">
        <f>Федоровская!V54</f>
        <v>1</v>
      </c>
      <c r="V116" s="111">
        <f>Федоровская!W54</f>
        <v>1</v>
      </c>
      <c r="W116" s="30"/>
      <c r="X116" s="111"/>
      <c r="Y116" s="247"/>
      <c r="Z116" s="111"/>
      <c r="AA116" s="12">
        <f>Федоровская!AB54</f>
        <v>10</v>
      </c>
      <c r="AB116" s="12">
        <f>Федоровская!AC54</f>
        <v>0</v>
      </c>
      <c r="AC116" s="13">
        <f>Федоровская!AD54</f>
        <v>10</v>
      </c>
      <c r="AD116" s="13"/>
      <c r="AE116" s="13" t="e">
        <f>Федоровская!#REF!</f>
        <v>#REF!</v>
      </c>
      <c r="AF116" s="13" t="e">
        <f>Федоровская!#REF!</f>
        <v>#REF!</v>
      </c>
      <c r="AG116" s="13" t="e">
        <f>Федоровская!#REF!</f>
        <v>#REF!</v>
      </c>
    </row>
    <row r="117" spans="1:33" x14ac:dyDescent="0.2">
      <c r="A117" s="479">
        <v>7</v>
      </c>
      <c r="B117" s="480"/>
      <c r="C117" s="41" t="s">
        <v>16</v>
      </c>
      <c r="D117" s="48">
        <f>Ольгинская!E55</f>
        <v>11</v>
      </c>
      <c r="E117" s="25"/>
      <c r="F117" s="319"/>
      <c r="G117" s="25"/>
      <c r="H117" s="319"/>
      <c r="I117" s="23">
        <f>Ольгинская!J55</f>
        <v>2</v>
      </c>
      <c r="J117" s="110">
        <f>Ольгинская!K55</f>
        <v>2</v>
      </c>
      <c r="K117" s="23">
        <f>Ольгинская!L55</f>
        <v>1</v>
      </c>
      <c r="L117" s="110">
        <f>Ольгинская!M55</f>
        <v>1</v>
      </c>
      <c r="M117" s="23">
        <f>Ольгинская!N55</f>
        <v>2</v>
      </c>
      <c r="N117" s="110">
        <f>Ольгинская!O55</f>
        <v>3</v>
      </c>
      <c r="O117" s="23">
        <f>Ольгинская!P55</f>
        <v>2</v>
      </c>
      <c r="P117" s="110">
        <f>Ольгинская!Q55</f>
        <v>2</v>
      </c>
      <c r="Q117" s="114">
        <f>Ольгинская!R55</f>
        <v>2</v>
      </c>
      <c r="R117" s="110">
        <f>Ольгинская!S55</f>
        <v>2</v>
      </c>
      <c r="S117" s="114">
        <f>Ольгинская!T55</f>
        <v>1</v>
      </c>
      <c r="T117" s="110">
        <f>Ольгинская!U55</f>
        <v>1</v>
      </c>
      <c r="U117" s="114">
        <f>Ольгинская!V55</f>
        <v>1</v>
      </c>
      <c r="V117" s="110">
        <f>Ольгинская!W55</f>
        <v>1</v>
      </c>
      <c r="W117" s="25"/>
      <c r="X117" s="110"/>
      <c r="Y117" s="114"/>
      <c r="Z117" s="110"/>
      <c r="AA117" s="23">
        <f>Ольгинская!AB55</f>
        <v>12</v>
      </c>
      <c r="AB117" s="23">
        <f>Ольгинская!AC55</f>
        <v>0</v>
      </c>
      <c r="AC117" s="24">
        <f>Ольгинская!AD55</f>
        <v>12</v>
      </c>
      <c r="AD117" s="24"/>
      <c r="AE117" s="24" t="e">
        <f>Ольгинская!#REF!</f>
        <v>#REF!</v>
      </c>
      <c r="AF117" s="24" t="e">
        <f>Ольгинская!#REF!</f>
        <v>#REF!</v>
      </c>
      <c r="AG117" s="24" t="e">
        <f>Ольгинская!#REF!</f>
        <v>#REF!</v>
      </c>
    </row>
    <row r="118" spans="1:33" x14ac:dyDescent="0.2">
      <c r="A118" s="479">
        <v>8</v>
      </c>
      <c r="B118" s="480"/>
      <c r="C118" s="41" t="s">
        <v>17</v>
      </c>
      <c r="D118" s="48">
        <f>Варнавинское!E44</f>
        <v>1</v>
      </c>
      <c r="E118" s="25"/>
      <c r="F118" s="319"/>
      <c r="G118" s="25"/>
      <c r="H118" s="319"/>
      <c r="I118" s="27">
        <f>Варнавинское!J44</f>
        <v>0</v>
      </c>
      <c r="J118" s="28">
        <f>Варнавинское!K44</f>
        <v>0</v>
      </c>
      <c r="K118" s="27">
        <f>Варнавинское!L44</f>
        <v>0</v>
      </c>
      <c r="L118" s="28">
        <f>Варнавинское!M44</f>
        <v>0</v>
      </c>
      <c r="M118" s="27">
        <f>Варнавинское!N44</f>
        <v>1</v>
      </c>
      <c r="N118" s="28">
        <f>Варнавинское!O44</f>
        <v>1</v>
      </c>
      <c r="O118" s="27">
        <f>Варнавинское!P44</f>
        <v>0</v>
      </c>
      <c r="P118" s="28">
        <f>Варнавинское!Q44</f>
        <v>0</v>
      </c>
      <c r="Q118" s="245">
        <f>Варнавинское!R44</f>
        <v>0</v>
      </c>
      <c r="R118" s="28">
        <f>Варнавинское!S44</f>
        <v>0</v>
      </c>
      <c r="S118" s="245">
        <f>Варнавинское!T44</f>
        <v>0</v>
      </c>
      <c r="T118" s="28">
        <f>Варнавинское!U44</f>
        <v>0</v>
      </c>
      <c r="U118" s="245">
        <f>Варнавинское!V44</f>
        <v>0</v>
      </c>
      <c r="V118" s="28">
        <f>Варнавинское!W44</f>
        <v>0</v>
      </c>
      <c r="W118" s="330"/>
      <c r="X118" s="28"/>
      <c r="Y118" s="245"/>
      <c r="Z118" s="28"/>
      <c r="AA118" s="27">
        <f>Варнавинское!AB44</f>
        <v>1</v>
      </c>
      <c r="AB118" s="27"/>
      <c r="AC118" s="28">
        <f>Варнавинское!AD44</f>
        <v>1</v>
      </c>
      <c r="AD118" s="28"/>
      <c r="AE118" s="28"/>
      <c r="AF118" s="28"/>
      <c r="AG118" s="28"/>
    </row>
    <row r="119" spans="1:33" s="4" customFormat="1" ht="13.5" thickBot="1" x14ac:dyDescent="0.25">
      <c r="A119" s="14"/>
      <c r="B119" s="14"/>
      <c r="C119" s="42" t="s">
        <v>18</v>
      </c>
      <c r="D119" s="251">
        <f>SUM(D111:D118)</f>
        <v>154</v>
      </c>
      <c r="E119" s="328">
        <f t="shared" ref="E119:AC119" si="23">E111+E112+E113+E114+E115+E116+E117+E118</f>
        <v>0</v>
      </c>
      <c r="F119" s="321">
        <f t="shared" si="23"/>
        <v>0</v>
      </c>
      <c r="G119" s="328">
        <f t="shared" si="23"/>
        <v>0</v>
      </c>
      <c r="H119" s="321">
        <f t="shared" si="23"/>
        <v>0</v>
      </c>
      <c r="I119" s="252">
        <f t="shared" si="23"/>
        <v>30</v>
      </c>
      <c r="J119" s="252">
        <f t="shared" si="23"/>
        <v>34</v>
      </c>
      <c r="K119" s="252">
        <f t="shared" si="23"/>
        <v>34</v>
      </c>
      <c r="L119" s="252">
        <f t="shared" si="23"/>
        <v>38</v>
      </c>
      <c r="M119" s="252">
        <f t="shared" si="23"/>
        <v>30</v>
      </c>
      <c r="N119" s="252">
        <f t="shared" si="23"/>
        <v>40</v>
      </c>
      <c r="O119" s="252">
        <f t="shared" si="23"/>
        <v>23</v>
      </c>
      <c r="P119" s="252">
        <f t="shared" si="23"/>
        <v>24</v>
      </c>
      <c r="Q119" s="252">
        <f t="shared" ref="Q119:U119" si="24">SUM(Q111:Q118)</f>
        <v>25</v>
      </c>
      <c r="R119" s="252">
        <f t="shared" si="24"/>
        <v>25</v>
      </c>
      <c r="S119" s="252">
        <f t="shared" si="24"/>
        <v>5</v>
      </c>
      <c r="T119" s="252">
        <f t="shared" si="24"/>
        <v>5</v>
      </c>
      <c r="U119" s="252">
        <f t="shared" si="24"/>
        <v>7</v>
      </c>
      <c r="V119" s="252">
        <f>SUM(V111:V118)</f>
        <v>7</v>
      </c>
      <c r="W119" s="252">
        <f>SUM(W111:W118)</f>
        <v>0</v>
      </c>
      <c r="X119" s="252">
        <f>SUM(X111:X118)</f>
        <v>0</v>
      </c>
      <c r="Y119" s="252">
        <f>SUM(Y111:Y118)</f>
        <v>0</v>
      </c>
      <c r="Z119" s="252">
        <f>SUM(Z111:Z118)</f>
        <v>0</v>
      </c>
      <c r="AA119" s="252">
        <f t="shared" si="23"/>
        <v>173</v>
      </c>
      <c r="AB119" s="252">
        <f t="shared" si="23"/>
        <v>0</v>
      </c>
      <c r="AC119" s="89">
        <f t="shared" si="23"/>
        <v>173</v>
      </c>
      <c r="AD119" s="21"/>
      <c r="AE119" s="21" t="e">
        <f>AE111+AE112+AE113+AE114+AE115+AE116+AE117+AE118</f>
        <v>#REF!</v>
      </c>
      <c r="AF119" s="21" t="e">
        <f>AF111+AF112+AF113+AF114+AF115+AF116+AF117+AF118</f>
        <v>#REF!</v>
      </c>
      <c r="AG119" s="21" t="e">
        <f>AG111+AG112+AG113+AG114+AG115+AG116+AG117+AG118</f>
        <v>#REF!</v>
      </c>
    </row>
    <row r="120" spans="1:33" s="4" customFormat="1" ht="12.75" customHeight="1" thickBot="1" x14ac:dyDescent="0.25">
      <c r="A120" s="483" t="s">
        <v>173</v>
      </c>
      <c r="B120" s="484"/>
      <c r="C120" s="485"/>
      <c r="D120" s="259">
        <f t="shared" ref="D120:P120" si="25">D78+D88+D99+D109+D119</f>
        <v>315</v>
      </c>
      <c r="E120" s="313">
        <f t="shared" si="25"/>
        <v>0</v>
      </c>
      <c r="F120" s="313">
        <f t="shared" si="25"/>
        <v>0</v>
      </c>
      <c r="G120" s="313">
        <f t="shared" si="25"/>
        <v>0</v>
      </c>
      <c r="H120" s="313">
        <f t="shared" si="25"/>
        <v>0</v>
      </c>
      <c r="I120" s="260">
        <f t="shared" si="25"/>
        <v>54</v>
      </c>
      <c r="J120" s="260">
        <f t="shared" si="25"/>
        <v>113</v>
      </c>
      <c r="K120" s="260">
        <f t="shared" si="25"/>
        <v>86</v>
      </c>
      <c r="L120" s="260">
        <f t="shared" si="25"/>
        <v>162</v>
      </c>
      <c r="M120" s="260">
        <f t="shared" si="25"/>
        <v>52</v>
      </c>
      <c r="N120" s="260" t="e">
        <f t="shared" si="25"/>
        <v>#VALUE!</v>
      </c>
      <c r="O120" s="260">
        <f t="shared" si="25"/>
        <v>45</v>
      </c>
      <c r="P120" s="260">
        <f t="shared" si="25"/>
        <v>51</v>
      </c>
      <c r="Q120" s="260">
        <f>Q119+Q109+Q99+Q88+Q78</f>
        <v>62</v>
      </c>
      <c r="R120" s="260">
        <f>R119+R109+R99+R88+R78</f>
        <v>62</v>
      </c>
      <c r="S120" s="260">
        <f>S119+S109+S99+S88+S78</f>
        <v>5</v>
      </c>
      <c r="T120" s="260">
        <f>T119+T109+T99+T88+T78</f>
        <v>5</v>
      </c>
      <c r="U120" s="260">
        <f>U119+U109+U99+U78</f>
        <v>7</v>
      </c>
      <c r="V120" s="260">
        <f>V119+V109+V99+V88+V78</f>
        <v>7</v>
      </c>
      <c r="W120" s="260">
        <f>W119+W109+W99+W88+W78</f>
        <v>4</v>
      </c>
      <c r="X120" s="260">
        <f>X119+X109+X99+X88+X78</f>
        <v>33</v>
      </c>
      <c r="Y120" s="260">
        <f>Y119+Y109+Y99+Y88+Y78</f>
        <v>0</v>
      </c>
      <c r="Z120" s="260">
        <f>Z119+Z109+Z99+Z88+Z78</f>
        <v>0</v>
      </c>
      <c r="AA120" s="260">
        <f>AA78+AA88+AA99+AA109+AA119</f>
        <v>506</v>
      </c>
      <c r="AB120" s="260">
        <f>AB78+AB88+AB99+AB109+AB119</f>
        <v>15</v>
      </c>
      <c r="AC120" s="261">
        <f>AC78+AC88+AC99+AC109+AC119</f>
        <v>521</v>
      </c>
      <c r="AD120" s="18"/>
      <c r="AE120" s="18" t="e">
        <f>AE78+AE88+AE99+AE109+AE119+#REF!+#REF!</f>
        <v>#REF!</v>
      </c>
      <c r="AF120" s="18" t="e">
        <f>AF78+AF88+AF99+AF109+AF119+#REF!+#REF!</f>
        <v>#REF!</v>
      </c>
      <c r="AG120" s="18" t="e">
        <f>AG78+AG88+AG99+AG109+AG119+#REF!+#REF!</f>
        <v>#REF!</v>
      </c>
    </row>
    <row r="121" spans="1:33" s="4" customFormat="1" ht="13.5" customHeight="1" thickBot="1" x14ac:dyDescent="0.25">
      <c r="A121" s="486" t="s">
        <v>171</v>
      </c>
      <c r="B121" s="486"/>
      <c r="C121" s="487"/>
      <c r="D121" s="256">
        <f t="shared" ref="D121:P121" si="26">D68+D120</f>
        <v>543</v>
      </c>
      <c r="E121" s="314">
        <f t="shared" si="26"/>
        <v>25</v>
      </c>
      <c r="F121" s="314">
        <f t="shared" si="26"/>
        <v>63</v>
      </c>
      <c r="G121" s="314">
        <f t="shared" si="26"/>
        <v>7</v>
      </c>
      <c r="H121" s="314">
        <f t="shared" si="26"/>
        <v>14</v>
      </c>
      <c r="I121" s="257">
        <f t="shared" si="26"/>
        <v>125</v>
      </c>
      <c r="J121" s="257">
        <f t="shared" si="26"/>
        <v>425</v>
      </c>
      <c r="K121" s="257">
        <f t="shared" si="26"/>
        <v>143</v>
      </c>
      <c r="L121" s="257">
        <f t="shared" si="26"/>
        <v>445</v>
      </c>
      <c r="M121" s="257">
        <f t="shared" si="26"/>
        <v>79</v>
      </c>
      <c r="N121" s="257" t="e">
        <f t="shared" si="26"/>
        <v>#VALUE!</v>
      </c>
      <c r="O121" s="257">
        <f t="shared" si="26"/>
        <v>61</v>
      </c>
      <c r="P121" s="257">
        <f t="shared" si="26"/>
        <v>107</v>
      </c>
      <c r="Q121" s="257">
        <f t="shared" ref="Q121:Z121" si="27">Q120+Q68</f>
        <v>63</v>
      </c>
      <c r="R121" s="257">
        <f t="shared" si="27"/>
        <v>66</v>
      </c>
      <c r="S121" s="257">
        <f t="shared" si="27"/>
        <v>5</v>
      </c>
      <c r="T121" s="257">
        <f t="shared" si="27"/>
        <v>5</v>
      </c>
      <c r="U121" s="257">
        <f t="shared" si="27"/>
        <v>7</v>
      </c>
      <c r="V121" s="257">
        <f t="shared" si="27"/>
        <v>7</v>
      </c>
      <c r="W121" s="257">
        <f t="shared" si="27"/>
        <v>19</v>
      </c>
      <c r="X121" s="257">
        <f t="shared" si="27"/>
        <v>149</v>
      </c>
      <c r="Y121" s="257">
        <f t="shared" si="27"/>
        <v>9</v>
      </c>
      <c r="Z121" s="257">
        <f t="shared" si="27"/>
        <v>12</v>
      </c>
      <c r="AA121" s="257">
        <f>AA68+AA120</f>
        <v>1376</v>
      </c>
      <c r="AB121" s="257">
        <f>AB68+AB120</f>
        <v>131</v>
      </c>
      <c r="AC121" s="258">
        <f>AC68+AC120</f>
        <v>1507</v>
      </c>
      <c r="AD121" s="19"/>
      <c r="AE121" s="19" t="e">
        <f>AE68+AE120</f>
        <v>#REF!</v>
      </c>
      <c r="AF121" s="19" t="e">
        <f>AF68+AF120</f>
        <v>#REF!</v>
      </c>
      <c r="AG121" s="19" t="e">
        <f>AG68+AG120</f>
        <v>#REF!</v>
      </c>
    </row>
    <row r="122" spans="1:33" x14ac:dyDescent="0.2">
      <c r="F122" s="11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33" x14ac:dyDescent="0.2">
      <c r="F123" s="11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81"/>
      <c r="AB123" s="482"/>
      <c r="AC123" s="4"/>
    </row>
  </sheetData>
  <sheetProtection selectLockedCells="1" selectUnlockedCells="1"/>
  <mergeCells count="91">
    <mergeCell ref="E5:H5"/>
    <mergeCell ref="E6:F6"/>
    <mergeCell ref="G6:H6"/>
    <mergeCell ref="W5:Z5"/>
    <mergeCell ref="W6:X6"/>
    <mergeCell ref="I5:V5"/>
    <mergeCell ref="C3:AC3"/>
    <mergeCell ref="A58:AC58"/>
    <mergeCell ref="A48:AB48"/>
    <mergeCell ref="A38:AB38"/>
    <mergeCell ref="AA5:AA7"/>
    <mergeCell ref="A25:B25"/>
    <mergeCell ref="A26:B26"/>
    <mergeCell ref="A31:B31"/>
    <mergeCell ref="A13:B13"/>
    <mergeCell ref="A36:B36"/>
    <mergeCell ref="A53:B53"/>
    <mergeCell ref="A54:B54"/>
    <mergeCell ref="A51:B51"/>
    <mergeCell ref="A11:B11"/>
    <mergeCell ref="A5:B6"/>
    <mergeCell ref="A33:B33"/>
    <mergeCell ref="A72:B72"/>
    <mergeCell ref="A74:B74"/>
    <mergeCell ref="A15:B15"/>
    <mergeCell ref="C5:C6"/>
    <mergeCell ref="AC5:AC7"/>
    <mergeCell ref="AB5:AB7"/>
    <mergeCell ref="I6:J6"/>
    <mergeCell ref="K6:L6"/>
    <mergeCell ref="M6:N6"/>
    <mergeCell ref="D5:D7"/>
    <mergeCell ref="O6:P6"/>
    <mergeCell ref="Q6:R6"/>
    <mergeCell ref="S6:T6"/>
    <mergeCell ref="U6:V6"/>
    <mergeCell ref="Y6:Z6"/>
    <mergeCell ref="A21:B21"/>
    <mergeCell ref="A103:B103"/>
    <mergeCell ref="A105:B105"/>
    <mergeCell ref="AG5:AG7"/>
    <mergeCell ref="AE5:AF5"/>
    <mergeCell ref="AE6:AE7"/>
    <mergeCell ref="AF6:AF7"/>
    <mergeCell ref="A84:B84"/>
    <mergeCell ref="A68:C68"/>
    <mergeCell ref="A69:AC69"/>
    <mergeCell ref="A79:AB79"/>
    <mergeCell ref="A43:B43"/>
    <mergeCell ref="A44:B44"/>
    <mergeCell ref="A45:B45"/>
    <mergeCell ref="A55:B55"/>
    <mergeCell ref="A56:B56"/>
    <mergeCell ref="A46:B46"/>
    <mergeCell ref="A93:B93"/>
    <mergeCell ref="A98:B98"/>
    <mergeCell ref="A97:B97"/>
    <mergeCell ref="A86:B86"/>
    <mergeCell ref="A90:AB90"/>
    <mergeCell ref="C2:AC2"/>
    <mergeCell ref="A106:B106"/>
    <mergeCell ref="A108:B108"/>
    <mergeCell ref="A100:AB100"/>
    <mergeCell ref="A107:B107"/>
    <mergeCell ref="A28:AB28"/>
    <mergeCell ref="A18:AC18"/>
    <mergeCell ref="A41:B41"/>
    <mergeCell ref="A35:B35"/>
    <mergeCell ref="A34:B34"/>
    <mergeCell ref="A8:AC8"/>
    <mergeCell ref="A16:B16"/>
    <mergeCell ref="A24:B24"/>
    <mergeCell ref="A75:B75"/>
    <mergeCell ref="A76:B76"/>
    <mergeCell ref="A77:B77"/>
    <mergeCell ref="A23:B23"/>
    <mergeCell ref="A14:B14"/>
    <mergeCell ref="AA123:AB123"/>
    <mergeCell ref="A120:C120"/>
    <mergeCell ref="A121:C121"/>
    <mergeCell ref="A113:B113"/>
    <mergeCell ref="A115:B115"/>
    <mergeCell ref="A116:B116"/>
    <mergeCell ref="A117:B117"/>
    <mergeCell ref="A118:B118"/>
    <mergeCell ref="A110:AB110"/>
    <mergeCell ref="A82:B82"/>
    <mergeCell ref="A85:B85"/>
    <mergeCell ref="A87:B87"/>
    <mergeCell ref="A95:B95"/>
    <mergeCell ref="A96:B96"/>
  </mergeCells>
  <phoneticPr fontId="27" type="noConversion"/>
  <pageMargins left="0.23622047244094491" right="0.15748031496062992" top="0.51" bottom="0.39" header="0.19685039370078741" footer="0.44"/>
  <pageSetup paperSize="9" scale="84" firstPageNumber="0" orientation="landscape" horizontalDpi="300" verticalDpi="300" r:id="rId1"/>
  <headerFooter alignWithMargins="0"/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7"/>
  <sheetViews>
    <sheetView topLeftCell="B10" workbookViewId="0">
      <selection activeCell="U15" sqref="U15"/>
    </sheetView>
  </sheetViews>
  <sheetFormatPr defaultRowHeight="12.75" x14ac:dyDescent="0.2"/>
  <cols>
    <col min="1" max="1" width="6.140625" customWidth="1"/>
    <col min="6" max="6" width="17.42578125" customWidth="1"/>
  </cols>
  <sheetData>
    <row r="4" spans="2:20" ht="21.75" customHeight="1" x14ac:dyDescent="0.3">
      <c r="G4" s="90" t="s">
        <v>249</v>
      </c>
    </row>
    <row r="5" spans="2:20" ht="21" customHeight="1" x14ac:dyDescent="0.2"/>
    <row r="6" spans="2:20" ht="13.5" thickBot="1" x14ac:dyDescent="0.25">
      <c r="B6" s="808" t="s">
        <v>226</v>
      </c>
      <c r="C6" s="809"/>
      <c r="D6" s="809"/>
      <c r="E6" s="809"/>
      <c r="F6" s="810"/>
      <c r="G6" s="817" t="s">
        <v>169</v>
      </c>
      <c r="H6" s="818" t="s">
        <v>130</v>
      </c>
      <c r="I6" s="803" t="s">
        <v>223</v>
      </c>
      <c r="N6" s="430"/>
      <c r="O6" s="430"/>
      <c r="P6" s="430"/>
      <c r="Q6" s="430"/>
      <c r="R6" s="430"/>
      <c r="S6" s="430"/>
    </row>
    <row r="7" spans="2:20" ht="16.5" thickBot="1" x14ac:dyDescent="0.25">
      <c r="B7" s="811"/>
      <c r="C7" s="812"/>
      <c r="D7" s="812"/>
      <c r="E7" s="812"/>
      <c r="F7" s="813"/>
      <c r="G7" s="817"/>
      <c r="H7" s="818"/>
      <c r="I7" s="803"/>
      <c r="M7" s="433">
        <v>1</v>
      </c>
      <c r="N7" s="433">
        <v>4</v>
      </c>
      <c r="O7" s="435">
        <v>4</v>
      </c>
      <c r="P7" s="435">
        <v>12</v>
      </c>
      <c r="Q7" s="433">
        <v>4</v>
      </c>
      <c r="R7" s="433">
        <v>2</v>
      </c>
      <c r="S7" s="435">
        <v>14</v>
      </c>
      <c r="T7" s="435">
        <v>6</v>
      </c>
    </row>
    <row r="8" spans="2:20" ht="29.25" customHeight="1" thickBot="1" x14ac:dyDescent="0.25">
      <c r="B8" s="814"/>
      <c r="C8" s="815"/>
      <c r="D8" s="815"/>
      <c r="E8" s="815"/>
      <c r="F8" s="816"/>
      <c r="G8" s="817"/>
      <c r="H8" s="818"/>
      <c r="I8" s="803"/>
      <c r="M8" s="434" t="s">
        <v>33</v>
      </c>
      <c r="N8" s="434">
        <v>4</v>
      </c>
      <c r="O8" s="436" t="s">
        <v>33</v>
      </c>
      <c r="P8" s="436">
        <v>4</v>
      </c>
      <c r="Q8" s="434" t="s">
        <v>33</v>
      </c>
      <c r="R8" s="434">
        <v>2</v>
      </c>
      <c r="S8" s="436" t="s">
        <v>33</v>
      </c>
      <c r="T8" s="436">
        <v>2</v>
      </c>
    </row>
    <row r="9" spans="2:20" ht="19.5" thickBot="1" x14ac:dyDescent="0.35">
      <c r="B9" s="804" t="s">
        <v>227</v>
      </c>
      <c r="C9" s="804"/>
      <c r="D9" s="804"/>
      <c r="E9" s="804"/>
      <c r="F9" s="805"/>
      <c r="G9" s="91">
        <v>155</v>
      </c>
      <c r="H9" s="91">
        <f>Сводная!AC17+Сводная!AC78+Сводная!AC88+Сводная!AC99</f>
        <v>734</v>
      </c>
      <c r="I9" s="92">
        <v>1923</v>
      </c>
      <c r="M9" s="434">
        <v>2</v>
      </c>
      <c r="N9" s="434" t="s">
        <v>33</v>
      </c>
      <c r="O9" s="436">
        <v>12</v>
      </c>
      <c r="P9" s="436" t="s">
        <v>33</v>
      </c>
      <c r="Q9" s="434">
        <v>4</v>
      </c>
      <c r="R9" s="434" t="s">
        <v>33</v>
      </c>
      <c r="S9" s="436">
        <v>20</v>
      </c>
      <c r="T9" s="436" t="s">
        <v>33</v>
      </c>
    </row>
    <row r="10" spans="2:20" ht="19.5" thickBot="1" x14ac:dyDescent="0.35">
      <c r="B10" s="804" t="s">
        <v>19</v>
      </c>
      <c r="C10" s="804"/>
      <c r="D10" s="804"/>
      <c r="E10" s="804"/>
      <c r="F10" s="805"/>
      <c r="G10" s="91">
        <v>31</v>
      </c>
      <c r="H10" s="91">
        <f>Сводная!AC27</f>
        <v>63</v>
      </c>
      <c r="I10" s="92">
        <v>444</v>
      </c>
      <c r="M10" s="434">
        <v>1</v>
      </c>
      <c r="N10" s="434">
        <v>10</v>
      </c>
      <c r="O10" s="436">
        <v>4</v>
      </c>
      <c r="P10" s="436">
        <v>11</v>
      </c>
      <c r="Q10" s="434">
        <v>1</v>
      </c>
      <c r="R10" s="434">
        <v>1</v>
      </c>
      <c r="S10" s="436">
        <v>4</v>
      </c>
      <c r="T10" s="436">
        <v>1</v>
      </c>
    </row>
    <row r="11" spans="2:20" ht="19.5" thickBot="1" x14ac:dyDescent="0.35">
      <c r="B11" s="93" t="s">
        <v>20</v>
      </c>
      <c r="C11" s="93"/>
      <c r="D11" s="93"/>
      <c r="E11" s="93"/>
      <c r="F11" s="94"/>
      <c r="G11" s="92">
        <v>38</v>
      </c>
      <c r="H11" s="92">
        <f>Сводная!AC37</f>
        <v>252</v>
      </c>
      <c r="I11" s="92">
        <v>465</v>
      </c>
      <c r="M11" s="434">
        <v>2</v>
      </c>
      <c r="N11" s="434" t="s">
        <v>33</v>
      </c>
      <c r="O11" s="436">
        <v>6</v>
      </c>
      <c r="P11" s="436" t="s">
        <v>33</v>
      </c>
      <c r="Q11" s="434" t="s">
        <v>33</v>
      </c>
      <c r="R11" s="434" t="s">
        <v>33</v>
      </c>
      <c r="S11" s="436" t="s">
        <v>33</v>
      </c>
      <c r="T11" s="436" t="s">
        <v>33</v>
      </c>
    </row>
    <row r="12" spans="2:20" ht="19.5" thickBot="1" x14ac:dyDescent="0.35">
      <c r="B12" s="93" t="s">
        <v>21</v>
      </c>
      <c r="C12" s="93"/>
      <c r="D12" s="93"/>
      <c r="E12" s="93"/>
      <c r="F12" s="94"/>
      <c r="G12" s="92">
        <v>28</v>
      </c>
      <c r="H12" s="92">
        <f>Сводная!AC47+Сводная!AC119</f>
        <v>249</v>
      </c>
      <c r="I12" s="92">
        <v>442</v>
      </c>
      <c r="M12" s="434">
        <v>2</v>
      </c>
      <c r="N12" s="434" t="s">
        <v>33</v>
      </c>
      <c r="O12" s="436">
        <v>8</v>
      </c>
      <c r="P12" s="436" t="s">
        <v>33</v>
      </c>
      <c r="Q12" s="434" t="s">
        <v>33</v>
      </c>
      <c r="R12" s="434" t="s">
        <v>33</v>
      </c>
      <c r="S12" s="436" t="s">
        <v>33</v>
      </c>
      <c r="T12" s="436" t="s">
        <v>33</v>
      </c>
    </row>
    <row r="13" spans="2:20" ht="18.75" x14ac:dyDescent="0.3">
      <c r="B13" s="806" t="s">
        <v>22</v>
      </c>
      <c r="C13" s="807"/>
      <c r="D13" s="807"/>
      <c r="E13" s="807"/>
      <c r="F13" s="807"/>
      <c r="G13" s="92">
        <v>10</v>
      </c>
      <c r="H13" s="92">
        <f>Сводная!AC57</f>
        <v>57</v>
      </c>
      <c r="I13" s="92">
        <v>127</v>
      </c>
      <c r="M13" s="430">
        <f t="shared" ref="M13:T13" si="0">SUM(M7:M12)</f>
        <v>8</v>
      </c>
      <c r="N13" s="431">
        <f t="shared" si="0"/>
        <v>18</v>
      </c>
      <c r="O13" s="430">
        <f t="shared" si="0"/>
        <v>34</v>
      </c>
      <c r="P13" s="432">
        <f t="shared" si="0"/>
        <v>27</v>
      </c>
      <c r="Q13" s="437">
        <f t="shared" si="0"/>
        <v>9</v>
      </c>
      <c r="R13" s="431">
        <f t="shared" si="0"/>
        <v>5</v>
      </c>
      <c r="S13">
        <f t="shared" si="0"/>
        <v>38</v>
      </c>
      <c r="T13">
        <f t="shared" si="0"/>
        <v>9</v>
      </c>
    </row>
    <row r="14" spans="2:20" ht="18.75" x14ac:dyDescent="0.3">
      <c r="B14" s="93" t="s">
        <v>230</v>
      </c>
      <c r="C14" s="93"/>
      <c r="D14" s="93"/>
      <c r="E14" s="93"/>
      <c r="F14" s="94"/>
      <c r="G14" s="92">
        <v>2</v>
      </c>
      <c r="H14" s="92">
        <f>Сводная!AC67</f>
        <v>47</v>
      </c>
      <c r="I14" s="92">
        <v>20</v>
      </c>
      <c r="M14" s="430"/>
      <c r="N14" s="431"/>
      <c r="O14" s="430"/>
      <c r="P14" s="432"/>
      <c r="Q14" s="430"/>
      <c r="R14" s="430"/>
    </row>
    <row r="15" spans="2:20" ht="18.75" x14ac:dyDescent="0.3">
      <c r="F15" s="95" t="s">
        <v>18</v>
      </c>
      <c r="G15" s="96">
        <f>SUM(G9:G14)</f>
        <v>264</v>
      </c>
      <c r="H15" s="96">
        <f>SUM(H9:H14)</f>
        <v>1402</v>
      </c>
      <c r="I15" s="96">
        <f>SUM(I9:I14)</f>
        <v>3421</v>
      </c>
      <c r="M15" s="430"/>
      <c r="N15" s="430"/>
      <c r="O15" s="430"/>
      <c r="P15" s="430"/>
      <c r="Q15" s="430"/>
      <c r="R15" s="430"/>
    </row>
    <row r="16" spans="2:20" ht="13.5" thickBot="1" x14ac:dyDescent="0.25">
      <c r="M16" s="430"/>
      <c r="N16" s="430"/>
      <c r="O16" s="430"/>
      <c r="P16" s="430"/>
      <c r="Q16" s="430"/>
      <c r="R16" s="430"/>
    </row>
    <row r="17" spans="13:19" ht="17.25" thickTop="1" thickBot="1" x14ac:dyDescent="0.25">
      <c r="M17" s="455"/>
      <c r="O17" s="455"/>
      <c r="Q17" s="458"/>
      <c r="S17" s="461"/>
    </row>
    <row r="18" spans="13:19" ht="16.5" thickBot="1" x14ac:dyDescent="0.25">
      <c r="M18" s="456"/>
      <c r="O18" s="456"/>
      <c r="Q18" s="459"/>
      <c r="S18" s="462"/>
    </row>
    <row r="19" spans="13:19" ht="16.5" thickBot="1" x14ac:dyDescent="0.25">
      <c r="M19" s="456"/>
      <c r="O19" s="456"/>
      <c r="Q19" s="459"/>
      <c r="S19" s="462"/>
    </row>
    <row r="20" spans="13:19" ht="16.5" thickBot="1" x14ac:dyDescent="0.25">
      <c r="M20" s="456"/>
      <c r="O20" s="456"/>
      <c r="Q20" s="459"/>
      <c r="S20" s="462"/>
    </row>
    <row r="21" spans="13:19" ht="16.5" thickBot="1" x14ac:dyDescent="0.25">
      <c r="M21" s="456"/>
      <c r="O21" s="456"/>
      <c r="Q21" s="459"/>
      <c r="S21" s="462"/>
    </row>
    <row r="22" spans="13:19" ht="16.5" thickBot="1" x14ac:dyDescent="0.25">
      <c r="M22" s="456"/>
      <c r="O22" s="456"/>
      <c r="Q22" s="459"/>
      <c r="S22" s="462"/>
    </row>
    <row r="23" spans="13:19" ht="16.5" thickBot="1" x14ac:dyDescent="0.25">
      <c r="M23" s="456"/>
      <c r="O23" s="456"/>
      <c r="Q23" s="459"/>
      <c r="S23" s="462"/>
    </row>
    <row r="24" spans="13:19" ht="16.5" thickBot="1" x14ac:dyDescent="0.25">
      <c r="M24" s="456"/>
      <c r="O24" s="456"/>
      <c r="Q24" s="459"/>
      <c r="S24" s="462"/>
    </row>
    <row r="25" spans="13:19" ht="16.5" thickBot="1" x14ac:dyDescent="0.25">
      <c r="M25" s="456"/>
      <c r="O25" s="456"/>
      <c r="Q25" s="460"/>
      <c r="S25" s="462"/>
    </row>
    <row r="26" spans="13:19" ht="16.5" thickBot="1" x14ac:dyDescent="0.25">
      <c r="M26" s="457"/>
      <c r="O26" s="457"/>
      <c r="S26" s="463"/>
    </row>
    <row r="27" spans="13:19" ht="13.5" thickTop="1" x14ac:dyDescent="0.2"/>
  </sheetData>
  <mergeCells count="7">
    <mergeCell ref="I6:I8"/>
    <mergeCell ref="B9:F9"/>
    <mergeCell ref="B10:F10"/>
    <mergeCell ref="B13:F13"/>
    <mergeCell ref="B6:F8"/>
    <mergeCell ref="G6:G8"/>
    <mergeCell ref="H6:H8"/>
  </mergeCells>
  <pageMargins left="0.43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opLeftCell="A10" zoomScaleNormal="100" zoomScaleSheetLayoutView="100" workbookViewId="0">
      <selection activeCell="B25" sqref="B25"/>
    </sheetView>
  </sheetViews>
  <sheetFormatPr defaultRowHeight="12.75" x14ac:dyDescent="0.2"/>
  <cols>
    <col min="1" max="1" width="3.140625" customWidth="1"/>
    <col min="2" max="2" width="18.140625" customWidth="1"/>
    <col min="3" max="3" width="14.7109375" customWidth="1"/>
    <col min="4" max="4" width="15.85546875" customWidth="1"/>
    <col min="5" max="5" width="5.42578125" customWidth="1"/>
    <col min="6" max="6" width="4.42578125" customWidth="1"/>
    <col min="7" max="7" width="4.85546875" customWidth="1"/>
    <col min="8" max="8" width="4.5703125" customWidth="1"/>
    <col min="9" max="9" width="5.28515625" customWidth="1"/>
    <col min="10" max="10" width="4.7109375" customWidth="1"/>
    <col min="11" max="11" width="4.42578125" customWidth="1"/>
    <col min="12" max="12" width="5" customWidth="1"/>
    <col min="13" max="13" width="5.28515625" customWidth="1"/>
    <col min="14" max="15" width="4.42578125" customWidth="1"/>
    <col min="16" max="16" width="4.85546875" customWidth="1"/>
    <col min="17" max="17" width="4.140625" customWidth="1"/>
    <col min="18" max="18" width="4.85546875" customWidth="1"/>
    <col min="19" max="19" width="4.7109375" customWidth="1"/>
    <col min="20" max="20" width="5.7109375" customWidth="1"/>
    <col min="21" max="21" width="6.28515625" customWidth="1"/>
    <col min="22" max="22" width="4.7109375" customWidth="1"/>
    <col min="23" max="24" width="4.85546875" customWidth="1"/>
    <col min="25" max="25" width="5.7109375" customWidth="1"/>
  </cols>
  <sheetData>
    <row r="1" spans="1:26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571" t="s">
        <v>387</v>
      </c>
      <c r="Q1" s="571"/>
      <c r="R1" s="571"/>
      <c r="S1" s="571"/>
      <c r="T1" s="571"/>
      <c r="U1" s="571"/>
      <c r="V1" s="571"/>
      <c r="W1" s="571"/>
      <c r="X1" s="571"/>
      <c r="Y1" s="34"/>
      <c r="Z1" s="34"/>
    </row>
    <row r="2" spans="1:26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572" t="s">
        <v>366</v>
      </c>
      <c r="Q2" s="572"/>
      <c r="R2" s="572"/>
      <c r="S2" s="572"/>
      <c r="T2" s="572"/>
      <c r="U2" s="572"/>
      <c r="V2" s="572"/>
      <c r="W2" s="572"/>
      <c r="X2" s="168"/>
      <c r="Y2" s="34"/>
      <c r="Z2" s="34"/>
    </row>
    <row r="3" spans="1:2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572" t="s">
        <v>367</v>
      </c>
      <c r="Q3" s="572"/>
      <c r="R3" s="572"/>
      <c r="S3" s="572"/>
      <c r="T3" s="572"/>
      <c r="U3" s="572"/>
      <c r="V3" s="572"/>
      <c r="W3" s="572"/>
      <c r="X3" s="168"/>
      <c r="Y3" s="34"/>
      <c r="Z3" s="34"/>
    </row>
    <row r="4" spans="1:26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572" t="s">
        <v>512</v>
      </c>
      <c r="Q4" s="572"/>
      <c r="R4" s="572"/>
      <c r="S4" s="572"/>
      <c r="T4" s="572"/>
      <c r="U4" s="572"/>
      <c r="V4" s="572"/>
      <c r="W4" s="572"/>
      <c r="X4" s="168"/>
      <c r="Y4" s="34"/>
      <c r="Z4" s="34"/>
    </row>
    <row r="5" spans="1:26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82" t="s">
        <v>368</v>
      </c>
      <c r="Q5" s="182"/>
      <c r="R5" s="182"/>
      <c r="S5" s="182"/>
      <c r="T5" s="182"/>
      <c r="U5" s="182"/>
      <c r="V5" s="182"/>
      <c r="W5" s="182"/>
      <c r="X5" s="168"/>
      <c r="Y5" s="34"/>
      <c r="Z5" s="34"/>
    </row>
    <row r="6" spans="1:26" ht="15.7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572" t="s">
        <v>369</v>
      </c>
      <c r="Q6" s="572"/>
      <c r="R6" s="572"/>
      <c r="S6" s="572"/>
      <c r="T6" s="572"/>
      <c r="U6" s="572"/>
      <c r="V6" s="572"/>
      <c r="W6" s="572"/>
      <c r="X6" s="168"/>
      <c r="Y6" s="34"/>
      <c r="Z6" s="34"/>
    </row>
    <row r="7" spans="1:26" ht="15.75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572" t="s">
        <v>392</v>
      </c>
      <c r="Q7" s="572"/>
      <c r="R7" s="572"/>
      <c r="S7" s="572"/>
      <c r="T7" s="572"/>
      <c r="U7" s="572"/>
      <c r="V7" s="572"/>
      <c r="W7" s="572"/>
      <c r="X7" s="168"/>
      <c r="Y7" s="34"/>
      <c r="Z7" s="34"/>
    </row>
    <row r="8" spans="1:26" s="231" customFormat="1" ht="15.75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232"/>
      <c r="Q8" s="232"/>
      <c r="R8" s="232"/>
      <c r="S8" s="232"/>
      <c r="T8" s="232"/>
      <c r="U8" s="232"/>
      <c r="V8" s="232"/>
      <c r="W8" s="232"/>
      <c r="X8" s="168"/>
      <c r="Y8" s="34"/>
      <c r="Z8" s="34"/>
    </row>
    <row r="9" spans="1:26" ht="50.25" customHeight="1" x14ac:dyDescent="0.25">
      <c r="A9" s="34"/>
      <c r="B9" s="573" t="s">
        <v>527</v>
      </c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4"/>
      <c r="W9" s="824"/>
      <c r="X9" s="263"/>
      <c r="Y9" s="34"/>
      <c r="Z9" s="34"/>
    </row>
    <row r="10" spans="1:26" ht="30.75" customHeight="1" x14ac:dyDescent="0.25">
      <c r="A10" s="646" t="s">
        <v>0</v>
      </c>
      <c r="B10" s="646" t="s">
        <v>25</v>
      </c>
      <c r="C10" s="646" t="s">
        <v>181</v>
      </c>
      <c r="D10" s="646" t="s">
        <v>26</v>
      </c>
      <c r="E10" s="590" t="s">
        <v>168</v>
      </c>
      <c r="F10" s="592" t="s">
        <v>76</v>
      </c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593"/>
      <c r="V10" s="590" t="s">
        <v>7</v>
      </c>
      <c r="W10" s="590" t="s">
        <v>8</v>
      </c>
      <c r="X10" s="827" t="s">
        <v>130</v>
      </c>
      <c r="Y10" s="819" t="s">
        <v>156</v>
      </c>
      <c r="Z10" s="34"/>
    </row>
    <row r="11" spans="1:26" ht="15.75" x14ac:dyDescent="0.25">
      <c r="A11" s="646"/>
      <c r="B11" s="646"/>
      <c r="C11" s="646"/>
      <c r="D11" s="646"/>
      <c r="E11" s="590"/>
      <c r="F11" s="646" t="s">
        <v>3</v>
      </c>
      <c r="G11" s="646"/>
      <c r="H11" s="646" t="s">
        <v>4</v>
      </c>
      <c r="I11" s="646"/>
      <c r="J11" s="646" t="s">
        <v>5</v>
      </c>
      <c r="K11" s="646"/>
      <c r="L11" s="646" t="s">
        <v>6</v>
      </c>
      <c r="M11" s="646"/>
      <c r="N11" s="592" t="s">
        <v>259</v>
      </c>
      <c r="O11" s="593"/>
      <c r="P11" s="592" t="s">
        <v>280</v>
      </c>
      <c r="Q11" s="593"/>
      <c r="R11" s="592" t="s">
        <v>281</v>
      </c>
      <c r="S11" s="593"/>
      <c r="T11" s="592" t="s">
        <v>313</v>
      </c>
      <c r="U11" s="593"/>
      <c r="V11" s="590"/>
      <c r="W11" s="590"/>
      <c r="X11" s="828"/>
      <c r="Y11" s="819"/>
      <c r="Z11" s="34"/>
    </row>
    <row r="12" spans="1:26" ht="18.75" x14ac:dyDescent="0.3">
      <c r="A12" s="646"/>
      <c r="B12" s="646"/>
      <c r="C12" s="646"/>
      <c r="D12" s="646"/>
      <c r="E12" s="590"/>
      <c r="F12" s="35" t="s">
        <v>27</v>
      </c>
      <c r="G12" s="36" t="s">
        <v>28</v>
      </c>
      <c r="H12" s="35" t="s">
        <v>27</v>
      </c>
      <c r="I12" s="36" t="s">
        <v>28</v>
      </c>
      <c r="J12" s="35" t="s">
        <v>27</v>
      </c>
      <c r="K12" s="36" t="s">
        <v>28</v>
      </c>
      <c r="L12" s="35" t="s">
        <v>27</v>
      </c>
      <c r="M12" s="36" t="s">
        <v>28</v>
      </c>
      <c r="N12" s="36" t="s">
        <v>27</v>
      </c>
      <c r="O12" s="36" t="s">
        <v>28</v>
      </c>
      <c r="P12" s="36" t="s">
        <v>27</v>
      </c>
      <c r="Q12" s="36" t="s">
        <v>28</v>
      </c>
      <c r="R12" s="36" t="s">
        <v>27</v>
      </c>
      <c r="S12" s="36" t="s">
        <v>28</v>
      </c>
      <c r="T12" s="117" t="s">
        <v>176</v>
      </c>
      <c r="U12" s="117" t="s">
        <v>177</v>
      </c>
      <c r="V12" s="590"/>
      <c r="W12" s="590"/>
      <c r="X12" s="829"/>
      <c r="Y12" s="819"/>
      <c r="Z12" s="34"/>
    </row>
    <row r="13" spans="1:26" s="231" customFormat="1" ht="18.75" customHeight="1" x14ac:dyDescent="0.25">
      <c r="A13" s="234"/>
      <c r="B13" s="825" t="s">
        <v>388</v>
      </c>
      <c r="C13" s="825"/>
      <c r="D13" s="825"/>
      <c r="E13" s="825"/>
      <c r="F13" s="825"/>
      <c r="G13" s="825"/>
      <c r="H13" s="825"/>
      <c r="I13" s="825"/>
      <c r="J13" s="825"/>
      <c r="K13" s="825"/>
      <c r="L13" s="825"/>
      <c r="M13" s="825"/>
      <c r="N13" s="825"/>
      <c r="O13" s="825"/>
      <c r="P13" s="825"/>
      <c r="Q13" s="825"/>
      <c r="R13" s="825"/>
      <c r="S13" s="825"/>
      <c r="T13" s="825"/>
      <c r="U13" s="825"/>
      <c r="V13" s="825"/>
      <c r="W13" s="825"/>
      <c r="X13" s="826"/>
      <c r="Y13" s="238"/>
      <c r="Z13" s="34"/>
    </row>
    <row r="14" spans="1:26" ht="15.75" x14ac:dyDescent="0.25">
      <c r="A14" s="661" t="s">
        <v>227</v>
      </c>
      <c r="B14" s="662"/>
      <c r="C14" s="662"/>
      <c r="D14" s="663"/>
      <c r="E14" s="105"/>
      <c r="F14" s="105"/>
      <c r="G14" s="38"/>
      <c r="H14" s="105"/>
      <c r="I14" s="38"/>
      <c r="J14" s="105"/>
      <c r="K14" s="38"/>
      <c r="L14" s="105"/>
      <c r="M14" s="38"/>
      <c r="N14" s="38"/>
      <c r="O14" s="38"/>
      <c r="P14" s="38"/>
      <c r="Q14" s="38"/>
      <c r="R14" s="38"/>
      <c r="S14" s="38"/>
      <c r="T14" s="38"/>
      <c r="U14" s="38"/>
      <c r="V14" s="105"/>
      <c r="W14" s="105"/>
      <c r="X14" s="105"/>
      <c r="Y14" s="84"/>
      <c r="Z14" s="34"/>
    </row>
    <row r="15" spans="1:26" s="377" customFormat="1" ht="15.75" x14ac:dyDescent="0.25">
      <c r="A15" s="345">
        <v>1</v>
      </c>
      <c r="B15" s="345" t="s">
        <v>338</v>
      </c>
      <c r="C15" s="345" t="s">
        <v>381</v>
      </c>
      <c r="D15" s="345" t="s">
        <v>111</v>
      </c>
      <c r="E15" s="366">
        <v>2</v>
      </c>
      <c r="F15" s="276">
        <v>2</v>
      </c>
      <c r="G15" s="276">
        <v>2</v>
      </c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9">
        <f>F15*G15+H15*I15+J15*K15+L15*M15+N15*O15-W15</f>
        <v>0</v>
      </c>
      <c r="W15" s="418">
        <v>4</v>
      </c>
      <c r="X15" s="419">
        <f>V15+W15</f>
        <v>4</v>
      </c>
      <c r="Y15" s="345">
        <v>6</v>
      </c>
      <c r="Z15" s="133"/>
    </row>
    <row r="16" spans="1:26" ht="15.75" x14ac:dyDescent="0.25">
      <c r="A16" s="667" t="s">
        <v>54</v>
      </c>
      <c r="B16" s="667"/>
      <c r="C16" s="667"/>
      <c r="D16" s="667"/>
      <c r="E16" s="106">
        <f>SUM(E15:E15)</f>
        <v>2</v>
      </c>
      <c r="F16" s="106">
        <f>SUM(F15:F15)</f>
        <v>2</v>
      </c>
      <c r="G16" s="106">
        <f>F15*G15</f>
        <v>4</v>
      </c>
      <c r="H16" s="106">
        <f>SUM(H15:H15)</f>
        <v>0</v>
      </c>
      <c r="I16" s="106">
        <f>I15*H15</f>
        <v>0</v>
      </c>
      <c r="J16" s="106">
        <f>SUM(J15:J15)</f>
        <v>0</v>
      </c>
      <c r="K16" s="106">
        <f>K15*J15</f>
        <v>0</v>
      </c>
      <c r="L16" s="106">
        <f>SUM(L15:L15)</f>
        <v>0</v>
      </c>
      <c r="M16" s="106">
        <f>M15*L15</f>
        <v>0</v>
      </c>
      <c r="N16" s="106">
        <f>SUM(N15:N15)</f>
        <v>0</v>
      </c>
      <c r="O16" s="106">
        <f>N15*O15</f>
        <v>0</v>
      </c>
      <c r="P16" s="106"/>
      <c r="Q16" s="106"/>
      <c r="R16" s="106"/>
      <c r="S16" s="106"/>
      <c r="T16" s="106"/>
      <c r="U16" s="106"/>
      <c r="V16" s="106">
        <f>SUM(V15:V15)</f>
        <v>0</v>
      </c>
      <c r="W16" s="106">
        <f>SUM(W15:W15)</f>
        <v>4</v>
      </c>
      <c r="X16" s="106">
        <f>SUM(X15:X15)</f>
        <v>4</v>
      </c>
      <c r="Y16" s="106"/>
      <c r="Z16" s="133"/>
    </row>
    <row r="17" spans="1:26" s="231" customFormat="1" ht="15.75" x14ac:dyDescent="0.25">
      <c r="A17" s="820" t="s">
        <v>386</v>
      </c>
      <c r="B17" s="821"/>
      <c r="C17" s="821"/>
      <c r="D17" s="821"/>
      <c r="E17" s="262">
        <f>SUM(E16)</f>
        <v>2</v>
      </c>
      <c r="F17" s="262">
        <f>SUM(F16)</f>
        <v>2</v>
      </c>
      <c r="G17" s="262">
        <f>SUM(G16)</f>
        <v>4</v>
      </c>
      <c r="H17" s="262">
        <f t="shared" ref="H17:O17" si="0">SUM(H16)</f>
        <v>0</v>
      </c>
      <c r="I17" s="262">
        <f t="shared" si="0"/>
        <v>0</v>
      </c>
      <c r="J17" s="262">
        <f t="shared" si="0"/>
        <v>0</v>
      </c>
      <c r="K17" s="262">
        <f t="shared" si="0"/>
        <v>0</v>
      </c>
      <c r="L17" s="262">
        <f t="shared" si="0"/>
        <v>0</v>
      </c>
      <c r="M17" s="262">
        <f t="shared" si="0"/>
        <v>0</v>
      </c>
      <c r="N17" s="262">
        <f t="shared" si="0"/>
        <v>0</v>
      </c>
      <c r="O17" s="262">
        <f t="shared" si="0"/>
        <v>0</v>
      </c>
      <c r="P17" s="160"/>
      <c r="Q17" s="160"/>
      <c r="R17" s="160"/>
      <c r="S17" s="160"/>
      <c r="T17" s="160"/>
      <c r="U17" s="160"/>
      <c r="V17" s="262">
        <f>SUM(V16)</f>
        <v>0</v>
      </c>
      <c r="W17" s="262">
        <f>SUM(W16)</f>
        <v>4</v>
      </c>
      <c r="X17" s="262">
        <f>SUM(X16)</f>
        <v>4</v>
      </c>
      <c r="Y17" s="237"/>
      <c r="Z17" s="133"/>
    </row>
    <row r="18" spans="1:26" s="231" customFormat="1" ht="15.75" x14ac:dyDescent="0.25">
      <c r="A18" s="236"/>
      <c r="B18" s="823" t="s">
        <v>475</v>
      </c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3"/>
      <c r="U18" s="823"/>
      <c r="V18" s="823"/>
      <c r="W18" s="823"/>
      <c r="X18" s="823"/>
      <c r="Y18" s="237"/>
      <c r="Z18" s="133"/>
    </row>
    <row r="19" spans="1:26" ht="15.75" x14ac:dyDescent="0.25">
      <c r="A19" s="674" t="s">
        <v>382</v>
      </c>
      <c r="B19" s="675"/>
      <c r="C19" s="675"/>
      <c r="D19" s="676"/>
      <c r="E19" s="158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8"/>
      <c r="W19" s="159"/>
      <c r="X19" s="158"/>
      <c r="Y19" s="160"/>
      <c r="Z19" s="161"/>
    </row>
    <row r="20" spans="1:26" s="377" customFormat="1" ht="15.75" x14ac:dyDescent="0.25">
      <c r="A20" s="345">
        <v>2</v>
      </c>
      <c r="B20" s="345" t="s">
        <v>476</v>
      </c>
      <c r="C20" s="345" t="s">
        <v>221</v>
      </c>
      <c r="D20" s="345" t="s">
        <v>221</v>
      </c>
      <c r="E20" s="136">
        <f>F20+H20+J20+L20+N20+P20</f>
        <v>1</v>
      </c>
      <c r="F20" s="345">
        <v>1</v>
      </c>
      <c r="G20" s="345">
        <v>2</v>
      </c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136">
        <f>F20*G20+H20*I20+J20*K20+L20*M20+N20*O20-W20</f>
        <v>0</v>
      </c>
      <c r="W20" s="345">
        <v>2</v>
      </c>
      <c r="X20" s="136">
        <f>V20+W20</f>
        <v>2</v>
      </c>
      <c r="Y20" s="438" t="s">
        <v>513</v>
      </c>
      <c r="Z20" s="133"/>
    </row>
    <row r="21" spans="1:26" ht="15.75" x14ac:dyDescent="0.25">
      <c r="A21" s="667" t="s">
        <v>54</v>
      </c>
      <c r="B21" s="667"/>
      <c r="C21" s="667"/>
      <c r="D21" s="667"/>
      <c r="E21" s="107">
        <f>SUM(E20)</f>
        <v>1</v>
      </c>
      <c r="F21" s="107">
        <f>SUM(F20)</f>
        <v>1</v>
      </c>
      <c r="G21" s="107">
        <f>G20*F20</f>
        <v>2</v>
      </c>
      <c r="H21" s="107">
        <f>SUM(H20)</f>
        <v>0</v>
      </c>
      <c r="I21" s="107">
        <f>H20*I20</f>
        <v>0</v>
      </c>
      <c r="J21" s="107">
        <f>SUM(J20)</f>
        <v>0</v>
      </c>
      <c r="K21" s="107">
        <f>J20*K20</f>
        <v>0</v>
      </c>
      <c r="L21" s="107">
        <f>SUM(L20)</f>
        <v>0</v>
      </c>
      <c r="M21" s="107">
        <f>L20*M20</f>
        <v>0</v>
      </c>
      <c r="N21" s="107">
        <f>SUM(N20)</f>
        <v>0</v>
      </c>
      <c r="O21" s="107">
        <f>N20*O20</f>
        <v>0</v>
      </c>
      <c r="P21" s="107">
        <f>SUM(P20)</f>
        <v>0</v>
      </c>
      <c r="Q21" s="107">
        <f>P20*Q20</f>
        <v>0</v>
      </c>
      <c r="R21" s="107">
        <f>SUM(R20)</f>
        <v>0</v>
      </c>
      <c r="S21" s="107">
        <f>R20*S20</f>
        <v>0</v>
      </c>
      <c r="T21" s="107">
        <f>SUM(T20)</f>
        <v>0</v>
      </c>
      <c r="U21" s="107">
        <f>T20*U20</f>
        <v>0</v>
      </c>
      <c r="V21" s="107">
        <f t="shared" ref="V21:X22" si="1">SUM(V20)</f>
        <v>0</v>
      </c>
      <c r="W21" s="107">
        <f t="shared" si="1"/>
        <v>2</v>
      </c>
      <c r="X21" s="107">
        <f t="shared" si="1"/>
        <v>2</v>
      </c>
      <c r="Y21" s="107"/>
      <c r="Z21" s="133"/>
    </row>
    <row r="22" spans="1:26" s="231" customFormat="1" ht="15.75" x14ac:dyDescent="0.25">
      <c r="A22" s="338"/>
      <c r="B22" s="820" t="s">
        <v>501</v>
      </c>
      <c r="C22" s="821"/>
      <c r="D22" s="822"/>
      <c r="E22" s="107">
        <f>SUM(E21)</f>
        <v>1</v>
      </c>
      <c r="F22" s="107">
        <f>SUM(F21)</f>
        <v>1</v>
      </c>
      <c r="G22" s="107">
        <f>SUM(G21)</f>
        <v>2</v>
      </c>
      <c r="H22" s="107">
        <f>SUM(H21)</f>
        <v>0</v>
      </c>
      <c r="I22" s="107">
        <f>SUM(I21)</f>
        <v>0</v>
      </c>
      <c r="J22" s="107">
        <f>SUM(J21)</f>
        <v>0</v>
      </c>
      <c r="K22" s="107">
        <f>SUM(K21)</f>
        <v>0</v>
      </c>
      <c r="L22" s="107">
        <f>SUM(L21)</f>
        <v>0</v>
      </c>
      <c r="M22" s="107">
        <f>SUM(M21)</f>
        <v>0</v>
      </c>
      <c r="N22" s="107">
        <f>SUM(N21)</f>
        <v>0</v>
      </c>
      <c r="O22" s="107">
        <f>SUM(O21)</f>
        <v>0</v>
      </c>
      <c r="P22" s="107">
        <f>SUM(P21)</f>
        <v>0</v>
      </c>
      <c r="Q22" s="107">
        <f>SUM(Q21)</f>
        <v>0</v>
      </c>
      <c r="R22" s="107"/>
      <c r="S22" s="107"/>
      <c r="T22" s="107"/>
      <c r="U22" s="107"/>
      <c r="V22" s="107">
        <f t="shared" si="1"/>
        <v>0</v>
      </c>
      <c r="W22" s="107">
        <f t="shared" si="1"/>
        <v>2</v>
      </c>
      <c r="X22" s="107">
        <f t="shared" si="1"/>
        <v>2</v>
      </c>
      <c r="Y22" s="107"/>
      <c r="Z22" s="133"/>
    </row>
    <row r="23" spans="1:26" s="231" customFormat="1" ht="15.75" x14ac:dyDescent="0.25">
      <c r="A23" s="338"/>
      <c r="B23" s="823" t="s">
        <v>500</v>
      </c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/>
      <c r="P23" s="821"/>
      <c r="Q23" s="821"/>
      <c r="R23" s="821"/>
      <c r="S23" s="821"/>
      <c r="T23" s="821"/>
      <c r="U23" s="821"/>
      <c r="V23" s="821"/>
      <c r="W23" s="821"/>
      <c r="X23" s="821"/>
      <c r="Y23" s="822"/>
      <c r="Z23" s="133"/>
    </row>
    <row r="24" spans="1:26" ht="15.75" x14ac:dyDescent="0.25">
      <c r="A24" s="656" t="s">
        <v>383</v>
      </c>
      <c r="B24" s="657"/>
      <c r="C24" s="657"/>
      <c r="D24" s="658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3"/>
      <c r="Z24" s="133"/>
    </row>
    <row r="25" spans="1:26" s="377" customFormat="1" ht="36.75" customHeight="1" x14ac:dyDescent="0.25">
      <c r="A25" s="375">
        <v>3</v>
      </c>
      <c r="B25" s="336" t="s">
        <v>117</v>
      </c>
      <c r="C25" s="346" t="s">
        <v>384</v>
      </c>
      <c r="D25" s="346" t="s">
        <v>384</v>
      </c>
      <c r="E25" s="376">
        <f>F25+H25+J25+L25+N25</f>
        <v>2</v>
      </c>
      <c r="F25" s="345">
        <v>2</v>
      </c>
      <c r="G25" s="345">
        <v>1</v>
      </c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>
        <f>F25*G25+H25*I25+J25*K25+L25*M25+N25*O25-W25</f>
        <v>0</v>
      </c>
      <c r="W25" s="345">
        <v>2</v>
      </c>
      <c r="X25" s="345">
        <f>V25+W25</f>
        <v>2</v>
      </c>
      <c r="Y25" s="638">
        <v>15</v>
      </c>
      <c r="Z25" s="133"/>
    </row>
    <row r="26" spans="1:26" s="377" customFormat="1" ht="49.5" customHeight="1" x14ac:dyDescent="0.25">
      <c r="A26" s="378"/>
      <c r="B26" s="337"/>
      <c r="C26" s="345" t="s">
        <v>526</v>
      </c>
      <c r="D26" s="345" t="s">
        <v>526</v>
      </c>
      <c r="E26" s="448">
        <f>F26+H26+J26+L26+N26</f>
        <v>1</v>
      </c>
      <c r="F26" s="345">
        <v>1</v>
      </c>
      <c r="G26" s="345">
        <v>1</v>
      </c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448">
        <f>F26*G26+H26*I26+J26*K26+L26*M26-W26</f>
        <v>0</v>
      </c>
      <c r="W26" s="345">
        <v>1</v>
      </c>
      <c r="X26" s="448">
        <f>V26+W26</f>
        <v>1</v>
      </c>
      <c r="Y26" s="622"/>
      <c r="Z26" s="133"/>
    </row>
    <row r="27" spans="1:26" ht="15.75" x14ac:dyDescent="0.25">
      <c r="A27" s="667" t="s">
        <v>54</v>
      </c>
      <c r="B27" s="667"/>
      <c r="C27" s="667"/>
      <c r="D27" s="667"/>
      <c r="E27" s="107">
        <f>SUM(E25:E26)</f>
        <v>3</v>
      </c>
      <c r="F27" s="107">
        <f>SUM(F25:F26)</f>
        <v>3</v>
      </c>
      <c r="G27" s="107">
        <f>G26*F26+F25*G25</f>
        <v>3</v>
      </c>
      <c r="H27" s="107">
        <f>SUM(H25:H26)</f>
        <v>0</v>
      </c>
      <c r="I27" s="107">
        <f>H26*I26+H25*I25</f>
        <v>0</v>
      </c>
      <c r="J27" s="107">
        <f>SUM(J25:J26)</f>
        <v>0</v>
      </c>
      <c r="K27" s="107">
        <f>J26*K26+J25*K25</f>
        <v>0</v>
      </c>
      <c r="L27" s="107">
        <f>SUM(L25:L26)</f>
        <v>0</v>
      </c>
      <c r="M27" s="107">
        <f>L26*M26+L25*M25</f>
        <v>0</v>
      </c>
      <c r="N27" s="107">
        <f>SUM(N25:N26)</f>
        <v>0</v>
      </c>
      <c r="O27" s="107">
        <f>N26*O26+N25*O25</f>
        <v>0</v>
      </c>
      <c r="P27" s="107"/>
      <c r="Q27" s="107"/>
      <c r="R27" s="107"/>
      <c r="S27" s="107"/>
      <c r="T27" s="107"/>
      <c r="U27" s="107"/>
      <c r="V27" s="107">
        <f>SUM(V25:V26)</f>
        <v>0</v>
      </c>
      <c r="W27" s="107">
        <f>SUM(W25:W26)</f>
        <v>3</v>
      </c>
      <c r="X27" s="107">
        <f>SUM(X25:X26)</f>
        <v>3</v>
      </c>
      <c r="Y27" s="107"/>
      <c r="Z27" s="133"/>
    </row>
    <row r="28" spans="1:26" s="231" customFormat="1" ht="15.75" x14ac:dyDescent="0.25">
      <c r="A28" s="820" t="s">
        <v>389</v>
      </c>
      <c r="B28" s="821"/>
      <c r="C28" s="821"/>
      <c r="D28" s="822"/>
      <c r="E28" s="107">
        <f>+E22+E17</f>
        <v>3</v>
      </c>
      <c r="F28" s="107">
        <f t="shared" ref="F28:K28" si="2">SUM(F27)</f>
        <v>3</v>
      </c>
      <c r="G28" s="107">
        <f t="shared" si="2"/>
        <v>3</v>
      </c>
      <c r="H28" s="107">
        <f t="shared" si="2"/>
        <v>0</v>
      </c>
      <c r="I28" s="107">
        <f t="shared" si="2"/>
        <v>0</v>
      </c>
      <c r="J28" s="107">
        <f t="shared" si="2"/>
        <v>0</v>
      </c>
      <c r="K28" s="107">
        <f t="shared" si="2"/>
        <v>0</v>
      </c>
      <c r="L28" s="107">
        <f>L27+L21</f>
        <v>0</v>
      </c>
      <c r="M28" s="107">
        <f>M27+M21</f>
        <v>0</v>
      </c>
      <c r="N28" s="107">
        <f>N27+N21</f>
        <v>0</v>
      </c>
      <c r="O28" s="107">
        <f>O27+O21</f>
        <v>0</v>
      </c>
      <c r="P28" s="107"/>
      <c r="Q28" s="107"/>
      <c r="R28" s="107"/>
      <c r="S28" s="107"/>
      <c r="T28" s="107"/>
      <c r="U28" s="107"/>
      <c r="V28" s="107">
        <f>SUM(V27)</f>
        <v>0</v>
      </c>
      <c r="W28" s="107">
        <f>SUM(W27)</f>
        <v>3</v>
      </c>
      <c r="X28" s="107">
        <f>SUM(X27)</f>
        <v>3</v>
      </c>
      <c r="Y28" s="107"/>
      <c r="Z28" s="133"/>
    </row>
    <row r="29" spans="1:26" ht="15.75" x14ac:dyDescent="0.25">
      <c r="A29" s="659" t="s">
        <v>385</v>
      </c>
      <c r="B29" s="660"/>
      <c r="C29" s="660"/>
      <c r="D29" s="660"/>
      <c r="E29" s="138">
        <f t="shared" ref="E29:P29" si="3">E17+E22+E28</f>
        <v>6</v>
      </c>
      <c r="F29" s="138">
        <f t="shared" si="3"/>
        <v>6</v>
      </c>
      <c r="G29" s="138">
        <f t="shared" si="3"/>
        <v>9</v>
      </c>
      <c r="H29" s="138">
        <f t="shared" si="3"/>
        <v>0</v>
      </c>
      <c r="I29" s="138">
        <f t="shared" si="3"/>
        <v>0</v>
      </c>
      <c r="J29" s="138">
        <f t="shared" si="3"/>
        <v>0</v>
      </c>
      <c r="K29" s="138">
        <f t="shared" si="3"/>
        <v>0</v>
      </c>
      <c r="L29" s="138">
        <f t="shared" si="3"/>
        <v>0</v>
      </c>
      <c r="M29" s="138">
        <f t="shared" si="3"/>
        <v>0</v>
      </c>
      <c r="N29" s="138">
        <f t="shared" si="3"/>
        <v>0</v>
      </c>
      <c r="O29" s="138">
        <f t="shared" si="3"/>
        <v>0</v>
      </c>
      <c r="P29" s="138">
        <f t="shared" si="3"/>
        <v>0</v>
      </c>
      <c r="Q29" s="138">
        <f>Q28+Q17</f>
        <v>0</v>
      </c>
      <c r="R29" s="138"/>
      <c r="S29" s="138"/>
      <c r="T29" s="138"/>
      <c r="U29" s="138"/>
      <c r="V29" s="138">
        <f>V17+V22+V28</f>
        <v>0</v>
      </c>
      <c r="W29" s="138">
        <f>W17+W22+W28</f>
        <v>9</v>
      </c>
      <c r="X29" s="138">
        <f>X17+X22+X28</f>
        <v>9</v>
      </c>
      <c r="Y29" s="138"/>
      <c r="Z29" s="133"/>
    </row>
    <row r="30" spans="1:26" ht="15.75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</sheetData>
  <mergeCells count="39">
    <mergeCell ref="B9:W9"/>
    <mergeCell ref="B18:X18"/>
    <mergeCell ref="A17:D17"/>
    <mergeCell ref="B13:X13"/>
    <mergeCell ref="A14:D14"/>
    <mergeCell ref="A16:D16"/>
    <mergeCell ref="A10:A12"/>
    <mergeCell ref="B10:B12"/>
    <mergeCell ref="C10:C12"/>
    <mergeCell ref="D10:D12"/>
    <mergeCell ref="E10:E12"/>
    <mergeCell ref="X10:X12"/>
    <mergeCell ref="Y25:Y26"/>
    <mergeCell ref="A27:D27"/>
    <mergeCell ref="A28:D28"/>
    <mergeCell ref="A29:D29"/>
    <mergeCell ref="A19:D19"/>
    <mergeCell ref="A21:D21"/>
    <mergeCell ref="A24:D24"/>
    <mergeCell ref="B23:Y23"/>
    <mergeCell ref="B22:D22"/>
    <mergeCell ref="Y10:Y12"/>
    <mergeCell ref="F11:G11"/>
    <mergeCell ref="H11:I11"/>
    <mergeCell ref="J11:K11"/>
    <mergeCell ref="L11:M11"/>
    <mergeCell ref="N11:O11"/>
    <mergeCell ref="P11:Q11"/>
    <mergeCell ref="R11:S11"/>
    <mergeCell ref="T11:U11"/>
    <mergeCell ref="F10:U10"/>
    <mergeCell ref="V10:V12"/>
    <mergeCell ref="W10:W12"/>
    <mergeCell ref="P7:W7"/>
    <mergeCell ref="P1:X1"/>
    <mergeCell ref="P2:W2"/>
    <mergeCell ref="P3:W3"/>
    <mergeCell ref="P4:W4"/>
    <mergeCell ref="P6:W6"/>
  </mergeCells>
  <pageMargins left="0.51181102362204722" right="0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3"/>
  <sheetViews>
    <sheetView tabSelected="1" topLeftCell="A95" zoomScale="90" zoomScaleNormal="90" zoomScaleSheetLayoutView="80" workbookViewId="0">
      <selection activeCell="O109" sqref="O109"/>
    </sheetView>
  </sheetViews>
  <sheetFormatPr defaultRowHeight="12.75" x14ac:dyDescent="0.2"/>
  <cols>
    <col min="1" max="1" width="3.5703125" style="72" customWidth="1"/>
    <col min="2" max="2" width="16.85546875" style="72" customWidth="1"/>
    <col min="3" max="4" width="19" style="72" customWidth="1"/>
    <col min="5" max="5" width="8" style="76" customWidth="1"/>
    <col min="6" max="6" width="5" style="76" customWidth="1"/>
    <col min="7" max="7" width="5.140625" style="76" customWidth="1"/>
    <col min="8" max="8" width="4.85546875" style="76" customWidth="1"/>
    <col min="9" max="9" width="5.140625" style="76" customWidth="1"/>
    <col min="10" max="10" width="5" style="76" customWidth="1"/>
    <col min="11" max="11" width="5.140625" style="77" customWidth="1"/>
    <col min="12" max="12" width="5" style="76" customWidth="1"/>
    <col min="13" max="13" width="5.5703125" style="77" customWidth="1"/>
    <col min="14" max="14" width="4.7109375" style="76" customWidth="1"/>
    <col min="15" max="15" width="5" style="77" customWidth="1"/>
    <col min="16" max="16" width="5" style="76" customWidth="1"/>
    <col min="17" max="19" width="5.140625" style="77" customWidth="1"/>
    <col min="20" max="20" width="4.5703125" style="77" customWidth="1"/>
    <col min="21" max="21" width="4.42578125" style="77" customWidth="1"/>
    <col min="22" max="22" width="4.7109375" style="77" customWidth="1"/>
    <col min="23" max="23" width="5" style="77" customWidth="1"/>
    <col min="24" max="24" width="5.140625" style="77" customWidth="1"/>
    <col min="25" max="25" width="5" style="77" customWidth="1"/>
    <col min="26" max="26" width="4.28515625" style="77" customWidth="1"/>
    <col min="27" max="27" width="5.28515625" style="77" customWidth="1"/>
    <col min="28" max="28" width="5.85546875" style="76" customWidth="1"/>
    <col min="29" max="29" width="4.85546875" style="76" customWidth="1"/>
    <col min="30" max="30" width="6" style="76" customWidth="1"/>
    <col min="31" max="31" width="5.7109375" style="72" customWidth="1"/>
    <col min="32" max="32" width="4.5703125" style="72" customWidth="1"/>
    <col min="33" max="33" width="6.42578125" style="72" customWidth="1"/>
    <col min="34" max="34" width="5.85546875" style="72" customWidth="1"/>
    <col min="35" max="36" width="3.85546875" style="72" customWidth="1"/>
    <col min="37" max="38" width="3.42578125" style="72" customWidth="1"/>
    <col min="39" max="39" width="3.28515625" style="72" customWidth="1"/>
    <col min="40" max="40" width="3.42578125" style="72" customWidth="1"/>
    <col min="41" max="41" width="3.7109375" style="72" customWidth="1"/>
    <col min="42" max="42" width="3.85546875" style="72" customWidth="1"/>
    <col min="43" max="43" width="3.7109375" style="72" customWidth="1"/>
    <col min="44" max="44" width="4" style="72" customWidth="1"/>
    <col min="45" max="45" width="3" style="72" customWidth="1"/>
    <col min="46" max="16384" width="9.140625" style="72"/>
  </cols>
  <sheetData>
    <row r="1" spans="1:34" ht="15.75" x14ac:dyDescent="0.2">
      <c r="V1" s="571" t="s">
        <v>365</v>
      </c>
      <c r="W1" s="571"/>
      <c r="X1" s="571"/>
      <c r="Y1" s="571"/>
      <c r="Z1" s="571"/>
      <c r="AA1" s="571"/>
      <c r="AB1" s="571"/>
      <c r="AC1" s="571"/>
      <c r="AD1" s="571"/>
      <c r="AE1" s="264"/>
      <c r="AF1" s="264"/>
    </row>
    <row r="2" spans="1:34" ht="15.75" x14ac:dyDescent="0.2">
      <c r="V2" s="572" t="s">
        <v>366</v>
      </c>
      <c r="W2" s="572"/>
      <c r="X2" s="572"/>
      <c r="Y2" s="572"/>
      <c r="Z2" s="572"/>
      <c r="AA2" s="572"/>
      <c r="AB2" s="572"/>
      <c r="AC2" s="572"/>
      <c r="AD2" s="572"/>
      <c r="AE2" s="572"/>
      <c r="AF2" s="168"/>
    </row>
    <row r="3" spans="1:34" ht="15.75" x14ac:dyDescent="0.2">
      <c r="V3" s="572" t="s">
        <v>367</v>
      </c>
      <c r="W3" s="572"/>
      <c r="X3" s="572"/>
      <c r="Y3" s="572"/>
      <c r="Z3" s="572"/>
      <c r="AA3" s="572"/>
      <c r="AB3" s="572"/>
      <c r="AC3" s="572"/>
      <c r="AD3" s="572"/>
      <c r="AE3" s="572"/>
      <c r="AF3" s="168"/>
    </row>
    <row r="4" spans="1:34" ht="15.75" x14ac:dyDescent="0.2">
      <c r="V4" s="572" t="s">
        <v>512</v>
      </c>
      <c r="W4" s="572"/>
      <c r="X4" s="572"/>
      <c r="Y4" s="572"/>
      <c r="Z4" s="572"/>
      <c r="AA4" s="572"/>
      <c r="AB4" s="572"/>
      <c r="AC4" s="572"/>
      <c r="AD4" s="572"/>
      <c r="AE4" s="572"/>
      <c r="AF4" s="168"/>
    </row>
    <row r="5" spans="1:34" ht="15.75" x14ac:dyDescent="0.2">
      <c r="V5" s="572" t="s">
        <v>368</v>
      </c>
      <c r="W5" s="572"/>
      <c r="X5" s="572"/>
      <c r="Y5" s="572"/>
      <c r="Z5" s="572"/>
      <c r="AA5" s="572"/>
      <c r="AB5" s="572"/>
      <c r="AC5" s="572"/>
      <c r="AD5" s="572"/>
      <c r="AE5" s="572"/>
      <c r="AF5" s="168"/>
    </row>
    <row r="6" spans="1:34" ht="15.75" x14ac:dyDescent="0.2">
      <c r="V6" s="572" t="s">
        <v>369</v>
      </c>
      <c r="W6" s="572"/>
      <c r="X6" s="572"/>
      <c r="Y6" s="572"/>
      <c r="Z6" s="572"/>
      <c r="AA6" s="572"/>
      <c r="AB6" s="572"/>
      <c r="AC6" s="572"/>
      <c r="AD6" s="572"/>
      <c r="AE6" s="572"/>
      <c r="AF6" s="168"/>
    </row>
    <row r="7" spans="1:34" ht="15.75" x14ac:dyDescent="0.2">
      <c r="V7" s="572" t="s">
        <v>392</v>
      </c>
      <c r="W7" s="572"/>
      <c r="X7" s="572"/>
      <c r="Y7" s="572"/>
      <c r="Z7" s="572"/>
      <c r="AA7" s="572"/>
      <c r="AB7" s="572"/>
      <c r="AC7" s="572"/>
      <c r="AD7" s="572"/>
      <c r="AE7" s="572"/>
      <c r="AF7" s="168"/>
    </row>
    <row r="9" spans="1:34" ht="15.75" customHeight="1" x14ac:dyDescent="0.2">
      <c r="A9" s="573" t="s">
        <v>393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F9" s="60"/>
      <c r="AG9" s="60"/>
      <c r="AH9" s="61"/>
    </row>
    <row r="10" spans="1:34" ht="15.75" customHeight="1" x14ac:dyDescent="0.2">
      <c r="A10" s="556" t="s">
        <v>0</v>
      </c>
      <c r="B10" s="556" t="s">
        <v>25</v>
      </c>
      <c r="C10" s="551" t="s">
        <v>181</v>
      </c>
      <c r="D10" s="556" t="s">
        <v>26</v>
      </c>
      <c r="E10" s="574" t="s">
        <v>2</v>
      </c>
      <c r="F10" s="542" t="s">
        <v>400</v>
      </c>
      <c r="G10" s="543"/>
      <c r="H10" s="543"/>
      <c r="I10" s="544"/>
      <c r="J10" s="542" t="s">
        <v>401</v>
      </c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75" t="s">
        <v>402</v>
      </c>
      <c r="Y10" s="575"/>
      <c r="Z10" s="575"/>
      <c r="AA10" s="575"/>
      <c r="AB10" s="574" t="s">
        <v>7</v>
      </c>
      <c r="AC10" s="574" t="s">
        <v>8</v>
      </c>
      <c r="AD10" s="576" t="s">
        <v>130</v>
      </c>
      <c r="AE10" s="539" t="s">
        <v>156</v>
      </c>
    </row>
    <row r="11" spans="1:34" ht="14.25" customHeight="1" x14ac:dyDescent="0.2">
      <c r="A11" s="556"/>
      <c r="B11" s="556"/>
      <c r="C11" s="552"/>
      <c r="D11" s="556"/>
      <c r="E11" s="574"/>
      <c r="F11" s="545"/>
      <c r="G11" s="546"/>
      <c r="H11" s="546"/>
      <c r="I11" s="547"/>
      <c r="J11" s="545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75"/>
      <c r="Y11" s="575"/>
      <c r="Z11" s="575"/>
      <c r="AA11" s="575"/>
      <c r="AB11" s="574"/>
      <c r="AC11" s="574"/>
      <c r="AD11" s="576"/>
      <c r="AE11" s="539"/>
    </row>
    <row r="12" spans="1:34" ht="10.5" customHeight="1" x14ac:dyDescent="0.2">
      <c r="A12" s="556"/>
      <c r="B12" s="556"/>
      <c r="C12" s="552"/>
      <c r="D12" s="556"/>
      <c r="E12" s="574"/>
      <c r="F12" s="554" t="s">
        <v>3</v>
      </c>
      <c r="G12" s="555"/>
      <c r="H12" s="554" t="s">
        <v>4</v>
      </c>
      <c r="I12" s="555"/>
      <c r="J12" s="73" t="s">
        <v>3</v>
      </c>
      <c r="K12" s="73"/>
      <c r="L12" s="73" t="s">
        <v>4</v>
      </c>
      <c r="M12" s="73"/>
      <c r="N12" s="73" t="s">
        <v>5</v>
      </c>
      <c r="O12" s="73"/>
      <c r="P12" s="73" t="s">
        <v>6</v>
      </c>
      <c r="Q12" s="73"/>
      <c r="R12" s="540" t="s">
        <v>259</v>
      </c>
      <c r="S12" s="541"/>
      <c r="T12" s="540" t="s">
        <v>280</v>
      </c>
      <c r="U12" s="541"/>
      <c r="V12" s="540" t="s">
        <v>281</v>
      </c>
      <c r="W12" s="541"/>
      <c r="X12" s="540" t="s">
        <v>3</v>
      </c>
      <c r="Y12" s="541"/>
      <c r="Z12" s="294"/>
      <c r="AA12" s="295" t="s">
        <v>4</v>
      </c>
      <c r="AB12" s="574"/>
      <c r="AC12" s="574"/>
      <c r="AD12" s="576"/>
      <c r="AE12" s="539"/>
    </row>
    <row r="13" spans="1:34" x14ac:dyDescent="0.2">
      <c r="A13" s="556"/>
      <c r="B13" s="556"/>
      <c r="C13" s="553"/>
      <c r="D13" s="556"/>
      <c r="E13" s="574"/>
      <c r="F13" s="293" t="s">
        <v>27</v>
      </c>
      <c r="G13" s="293" t="s">
        <v>28</v>
      </c>
      <c r="H13" s="293" t="s">
        <v>27</v>
      </c>
      <c r="I13" s="293" t="s">
        <v>28</v>
      </c>
      <c r="J13" s="74" t="s">
        <v>27</v>
      </c>
      <c r="K13" s="75" t="s">
        <v>28</v>
      </c>
      <c r="L13" s="74" t="s">
        <v>27</v>
      </c>
      <c r="M13" s="75" t="s">
        <v>28</v>
      </c>
      <c r="N13" s="74" t="s">
        <v>27</v>
      </c>
      <c r="O13" s="75" t="s">
        <v>28</v>
      </c>
      <c r="P13" s="74" t="s">
        <v>27</v>
      </c>
      <c r="Q13" s="75" t="s">
        <v>28</v>
      </c>
      <c r="R13" s="75" t="s">
        <v>27</v>
      </c>
      <c r="S13" s="75" t="s">
        <v>28</v>
      </c>
      <c r="T13" s="75" t="s">
        <v>27</v>
      </c>
      <c r="U13" s="75" t="s">
        <v>28</v>
      </c>
      <c r="V13" s="75" t="s">
        <v>27</v>
      </c>
      <c r="W13" s="75" t="s">
        <v>28</v>
      </c>
      <c r="X13" s="75" t="s">
        <v>27</v>
      </c>
      <c r="Y13" s="75" t="s">
        <v>28</v>
      </c>
      <c r="Z13" s="75" t="s">
        <v>27</v>
      </c>
      <c r="AA13" s="75" t="s">
        <v>28</v>
      </c>
      <c r="AB13" s="574"/>
      <c r="AC13" s="574"/>
      <c r="AD13" s="576"/>
      <c r="AE13" s="539"/>
    </row>
    <row r="14" spans="1:34" ht="15.75" x14ac:dyDescent="0.2">
      <c r="A14" s="550" t="s">
        <v>227</v>
      </c>
      <c r="B14" s="550"/>
      <c r="C14" s="550"/>
      <c r="D14" s="550"/>
      <c r="E14" s="163"/>
      <c r="F14" s="163"/>
      <c r="G14" s="163"/>
      <c r="H14" s="163"/>
      <c r="I14" s="163"/>
      <c r="J14" s="163"/>
      <c r="K14" s="164"/>
      <c r="L14" s="163"/>
      <c r="M14" s="164"/>
      <c r="N14" s="163"/>
      <c r="O14" s="164"/>
      <c r="P14" s="163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3"/>
      <c r="AC14" s="163"/>
      <c r="AD14" s="165"/>
      <c r="AE14" s="166"/>
    </row>
    <row r="15" spans="1:34" s="123" customFormat="1" ht="20.25" customHeight="1" x14ac:dyDescent="0.25">
      <c r="A15" s="334">
        <v>1</v>
      </c>
      <c r="B15" s="341" t="s">
        <v>29</v>
      </c>
      <c r="C15" s="341" t="s">
        <v>452</v>
      </c>
      <c r="D15" s="341" t="s">
        <v>30</v>
      </c>
      <c r="E15" s="407">
        <f t="shared" ref="E15:E62" si="0">F15+H15+J15+L15+N15+P15+R15+T15+V15+X15+Z15</f>
        <v>2</v>
      </c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>
        <v>2</v>
      </c>
      <c r="Y15" s="407">
        <v>6</v>
      </c>
      <c r="Z15" s="407"/>
      <c r="AA15" s="407"/>
      <c r="AB15" s="407">
        <f>F15*G15+H15*I15+J15*K15+L15*M15+N15*O15+P15*Q15+R15*S15+T15*U15+V15*W15+Z15*AA15-AC15+X15*Y15</f>
        <v>12</v>
      </c>
      <c r="AC15" s="407"/>
      <c r="AD15" s="407">
        <f>AB15+AC15</f>
        <v>12</v>
      </c>
      <c r="AE15" s="192" t="s">
        <v>167</v>
      </c>
    </row>
    <row r="16" spans="1:34" s="123" customFormat="1" ht="24" customHeight="1" x14ac:dyDescent="0.25">
      <c r="A16" s="562">
        <v>2</v>
      </c>
      <c r="B16" s="557" t="s">
        <v>394</v>
      </c>
      <c r="C16" s="548" t="s">
        <v>420</v>
      </c>
      <c r="D16" s="548" t="s">
        <v>528</v>
      </c>
      <c r="E16" s="407">
        <f t="shared" si="0"/>
        <v>1</v>
      </c>
      <c r="F16" s="407"/>
      <c r="G16" s="407"/>
      <c r="H16" s="407"/>
      <c r="I16" s="407"/>
      <c r="J16" s="407"/>
      <c r="K16" s="407"/>
      <c r="L16" s="407">
        <v>1</v>
      </c>
      <c r="M16" s="407">
        <v>4</v>
      </c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>
        <f t="shared" ref="AB16:AB62" si="1">F16*G16+H16*I16+J16*K16+L16*M16+N16*O16+P16*Q16+R16*S16+T16*U16+V16*W16+Z16*AA16-AC16+X16*Y16</f>
        <v>4</v>
      </c>
      <c r="AC16" s="407"/>
      <c r="AD16" s="407">
        <f>AB16+AC16</f>
        <v>4</v>
      </c>
      <c r="AE16" s="192">
        <v>1</v>
      </c>
    </row>
    <row r="17" spans="1:32" s="123" customFormat="1" ht="15.75" x14ac:dyDescent="0.25">
      <c r="A17" s="563"/>
      <c r="B17" s="549"/>
      <c r="C17" s="549"/>
      <c r="D17" s="549"/>
      <c r="E17" s="407">
        <f t="shared" si="0"/>
        <v>2</v>
      </c>
      <c r="F17" s="407"/>
      <c r="G17" s="407"/>
      <c r="H17" s="407"/>
      <c r="I17" s="407"/>
      <c r="J17" s="407">
        <v>1</v>
      </c>
      <c r="K17" s="407">
        <v>4</v>
      </c>
      <c r="L17" s="407">
        <v>1</v>
      </c>
      <c r="M17" s="407">
        <v>4</v>
      </c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>
        <f t="shared" si="1"/>
        <v>8</v>
      </c>
      <c r="AC17" s="407"/>
      <c r="AD17" s="407">
        <f>AB17+AC17</f>
        <v>8</v>
      </c>
      <c r="AE17" s="192">
        <v>3</v>
      </c>
    </row>
    <row r="18" spans="1:32" s="123" customFormat="1" ht="23.25" customHeight="1" x14ac:dyDescent="0.25">
      <c r="A18" s="564">
        <v>3</v>
      </c>
      <c r="B18" s="548" t="s">
        <v>32</v>
      </c>
      <c r="C18" s="450" t="s">
        <v>532</v>
      </c>
      <c r="D18" s="548" t="s">
        <v>221</v>
      </c>
      <c r="E18" s="407">
        <f t="shared" si="0"/>
        <v>2</v>
      </c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>
        <v>2</v>
      </c>
      <c r="Y18" s="407">
        <v>3</v>
      </c>
      <c r="Z18" s="407"/>
      <c r="AA18" s="407"/>
      <c r="AB18" s="407">
        <f t="shared" si="1"/>
        <v>6</v>
      </c>
      <c r="AC18" s="407"/>
      <c r="AD18" s="407">
        <f>AB18+AC18</f>
        <v>6</v>
      </c>
      <c r="AE18" s="192"/>
    </row>
    <row r="19" spans="1:32" s="123" customFormat="1" ht="21" customHeight="1" x14ac:dyDescent="0.25">
      <c r="A19" s="565"/>
      <c r="B19" s="549"/>
      <c r="C19" s="360" t="s">
        <v>221</v>
      </c>
      <c r="D19" s="549"/>
      <c r="E19" s="407">
        <f t="shared" si="0"/>
        <v>2</v>
      </c>
      <c r="F19" s="407"/>
      <c r="G19" s="407"/>
      <c r="H19" s="407"/>
      <c r="I19" s="407"/>
      <c r="J19" s="407">
        <v>1</v>
      </c>
      <c r="K19" s="407">
        <v>4</v>
      </c>
      <c r="L19" s="407">
        <v>1</v>
      </c>
      <c r="M19" s="407">
        <v>6</v>
      </c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>
        <f t="shared" si="1"/>
        <v>4</v>
      </c>
      <c r="AC19" s="407">
        <v>6</v>
      </c>
      <c r="AD19" s="407">
        <f t="shared" ref="AD19:AD62" si="2">AB19+AC19</f>
        <v>10</v>
      </c>
      <c r="AE19" s="192" t="s">
        <v>167</v>
      </c>
    </row>
    <row r="20" spans="1:32" s="123" customFormat="1" ht="24" customHeight="1" x14ac:dyDescent="0.25">
      <c r="A20" s="334">
        <v>4</v>
      </c>
      <c r="B20" s="341" t="s">
        <v>34</v>
      </c>
      <c r="C20" s="341" t="s">
        <v>35</v>
      </c>
      <c r="D20" s="341" t="s">
        <v>35</v>
      </c>
      <c r="E20" s="407">
        <f t="shared" si="0"/>
        <v>2</v>
      </c>
      <c r="F20" s="407"/>
      <c r="G20" s="407"/>
      <c r="H20" s="407"/>
      <c r="I20" s="407"/>
      <c r="J20" s="407">
        <v>2</v>
      </c>
      <c r="K20" s="407">
        <v>4</v>
      </c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>
        <f t="shared" si="1"/>
        <v>8</v>
      </c>
      <c r="AC20" s="407"/>
      <c r="AD20" s="407">
        <f t="shared" si="2"/>
        <v>8</v>
      </c>
      <c r="AE20" s="192">
        <v>3</v>
      </c>
    </row>
    <row r="21" spans="1:32" s="123" customFormat="1" ht="19.5" customHeight="1" x14ac:dyDescent="0.25">
      <c r="A21" s="561">
        <v>5</v>
      </c>
      <c r="B21" s="577" t="s">
        <v>36</v>
      </c>
      <c r="C21" s="341" t="s">
        <v>37</v>
      </c>
      <c r="D21" s="341" t="s">
        <v>37</v>
      </c>
      <c r="E21" s="407">
        <f t="shared" si="0"/>
        <v>2</v>
      </c>
      <c r="F21" s="407"/>
      <c r="G21" s="407"/>
      <c r="H21" s="407"/>
      <c r="I21" s="407"/>
      <c r="J21" s="407">
        <v>1</v>
      </c>
      <c r="K21" s="407">
        <v>4</v>
      </c>
      <c r="L21" s="407">
        <v>1</v>
      </c>
      <c r="M21" s="407">
        <v>6</v>
      </c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>
        <f t="shared" si="1"/>
        <v>10</v>
      </c>
      <c r="AC21" s="407"/>
      <c r="AD21" s="407">
        <f t="shared" si="2"/>
        <v>10</v>
      </c>
      <c r="AE21" s="582" t="s">
        <v>167</v>
      </c>
    </row>
    <row r="22" spans="1:32" s="123" customFormat="1" ht="20.25" customHeight="1" x14ac:dyDescent="0.25">
      <c r="A22" s="561"/>
      <c r="B22" s="577"/>
      <c r="C22" s="341" t="s">
        <v>38</v>
      </c>
      <c r="D22" s="341" t="s">
        <v>38</v>
      </c>
      <c r="E22" s="407">
        <f t="shared" si="0"/>
        <v>2</v>
      </c>
      <c r="F22" s="407">
        <v>1</v>
      </c>
      <c r="G22" s="407">
        <v>2</v>
      </c>
      <c r="H22" s="407">
        <v>1</v>
      </c>
      <c r="I22" s="407">
        <v>2</v>
      </c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>
        <f t="shared" si="1"/>
        <v>4</v>
      </c>
      <c r="AC22" s="407"/>
      <c r="AD22" s="407">
        <f t="shared" si="2"/>
        <v>4</v>
      </c>
      <c r="AE22" s="582"/>
    </row>
    <row r="23" spans="1:32" s="123" customFormat="1" ht="22.5" customHeight="1" x14ac:dyDescent="0.25">
      <c r="A23" s="561">
        <v>6</v>
      </c>
      <c r="B23" s="577" t="s">
        <v>39</v>
      </c>
      <c r="C23" s="341" t="s">
        <v>518</v>
      </c>
      <c r="D23" s="341" t="s">
        <v>40</v>
      </c>
      <c r="E23" s="407">
        <f t="shared" si="0"/>
        <v>1</v>
      </c>
      <c r="F23" s="407">
        <v>1</v>
      </c>
      <c r="G23" s="407">
        <v>2</v>
      </c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>
        <f t="shared" si="1"/>
        <v>2</v>
      </c>
      <c r="AC23" s="407"/>
      <c r="AD23" s="407">
        <f t="shared" si="2"/>
        <v>2</v>
      </c>
      <c r="AE23" s="582" t="s">
        <v>167</v>
      </c>
    </row>
    <row r="24" spans="1:32" s="123" customFormat="1" ht="27" customHeight="1" x14ac:dyDescent="0.25">
      <c r="A24" s="561"/>
      <c r="B24" s="577"/>
      <c r="C24" s="341" t="s">
        <v>519</v>
      </c>
      <c r="D24" s="341" t="s">
        <v>40</v>
      </c>
      <c r="E24" s="407">
        <f t="shared" si="0"/>
        <v>1</v>
      </c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>
        <v>1</v>
      </c>
      <c r="Y24" s="407">
        <v>12</v>
      </c>
      <c r="Z24" s="407"/>
      <c r="AA24" s="407"/>
      <c r="AB24" s="407">
        <f t="shared" si="1"/>
        <v>2</v>
      </c>
      <c r="AC24" s="407">
        <v>10</v>
      </c>
      <c r="AD24" s="407">
        <f t="shared" si="2"/>
        <v>12</v>
      </c>
      <c r="AE24" s="582"/>
    </row>
    <row r="25" spans="1:32" s="123" customFormat="1" ht="25.5" customHeight="1" x14ac:dyDescent="0.25">
      <c r="A25" s="561"/>
      <c r="B25" s="577"/>
      <c r="C25" s="341" t="s">
        <v>515</v>
      </c>
      <c r="D25" s="341" t="s">
        <v>41</v>
      </c>
      <c r="E25" s="407">
        <f t="shared" si="0"/>
        <v>1</v>
      </c>
      <c r="F25" s="407">
        <v>1</v>
      </c>
      <c r="G25" s="407">
        <v>2</v>
      </c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>
        <f t="shared" si="1"/>
        <v>2</v>
      </c>
      <c r="AC25" s="407"/>
      <c r="AD25" s="407">
        <f t="shared" si="2"/>
        <v>2</v>
      </c>
      <c r="AE25" s="582"/>
    </row>
    <row r="26" spans="1:32" s="123" customFormat="1" ht="24.75" customHeight="1" x14ac:dyDescent="0.25">
      <c r="A26" s="561"/>
      <c r="B26" s="577"/>
      <c r="C26" s="341" t="s">
        <v>516</v>
      </c>
      <c r="D26" s="341" t="s">
        <v>41</v>
      </c>
      <c r="E26" s="407">
        <f t="shared" si="0"/>
        <v>1</v>
      </c>
      <c r="F26" s="407"/>
      <c r="G26" s="407"/>
      <c r="H26" s="407"/>
      <c r="I26" s="407"/>
      <c r="J26" s="407">
        <v>1</v>
      </c>
      <c r="K26" s="407">
        <v>12</v>
      </c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>
        <f t="shared" si="1"/>
        <v>2</v>
      </c>
      <c r="AC26" s="407">
        <v>10</v>
      </c>
      <c r="AD26" s="407">
        <f t="shared" si="2"/>
        <v>12</v>
      </c>
      <c r="AE26" s="582"/>
    </row>
    <row r="27" spans="1:32" s="123" customFormat="1" ht="22.5" customHeight="1" x14ac:dyDescent="0.25">
      <c r="A27" s="561"/>
      <c r="B27" s="577"/>
      <c r="C27" s="341" t="s">
        <v>517</v>
      </c>
      <c r="D27" s="341" t="s">
        <v>41</v>
      </c>
      <c r="E27" s="407">
        <f t="shared" si="0"/>
        <v>1</v>
      </c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>
        <v>1</v>
      </c>
      <c r="Y27" s="407">
        <v>12</v>
      </c>
      <c r="Z27" s="407"/>
      <c r="AA27" s="407"/>
      <c r="AB27" s="407">
        <f t="shared" si="1"/>
        <v>2</v>
      </c>
      <c r="AC27" s="407">
        <v>10</v>
      </c>
      <c r="AD27" s="407">
        <f t="shared" si="2"/>
        <v>12</v>
      </c>
      <c r="AE27" s="582"/>
    </row>
    <row r="28" spans="1:32" s="123" customFormat="1" ht="26.25" customHeight="1" x14ac:dyDescent="0.25">
      <c r="A28" s="334">
        <v>7</v>
      </c>
      <c r="B28" s="341" t="s">
        <v>42</v>
      </c>
      <c r="C28" s="341" t="s">
        <v>43</v>
      </c>
      <c r="D28" s="341" t="s">
        <v>43</v>
      </c>
      <c r="E28" s="407">
        <f t="shared" si="0"/>
        <v>1</v>
      </c>
      <c r="F28" s="407"/>
      <c r="G28" s="407"/>
      <c r="H28" s="407"/>
      <c r="I28" s="407"/>
      <c r="J28" s="407">
        <v>1</v>
      </c>
      <c r="K28" s="407">
        <v>4</v>
      </c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>
        <f t="shared" si="1"/>
        <v>4</v>
      </c>
      <c r="AC28" s="407"/>
      <c r="AD28" s="407">
        <f t="shared" si="2"/>
        <v>4</v>
      </c>
      <c r="AE28" s="192">
        <v>7</v>
      </c>
    </row>
    <row r="29" spans="1:32" s="123" customFormat="1" ht="35.25" customHeight="1" x14ac:dyDescent="0.25">
      <c r="A29" s="334">
        <v>8</v>
      </c>
      <c r="B29" s="341" t="s">
        <v>149</v>
      </c>
      <c r="C29" s="341" t="s">
        <v>195</v>
      </c>
      <c r="D29" s="341" t="s">
        <v>196</v>
      </c>
      <c r="E29" s="407">
        <f t="shared" si="0"/>
        <v>1</v>
      </c>
      <c r="F29" s="407"/>
      <c r="G29" s="407"/>
      <c r="H29" s="407"/>
      <c r="I29" s="407"/>
      <c r="J29" s="407"/>
      <c r="K29" s="407"/>
      <c r="L29" s="407">
        <v>1</v>
      </c>
      <c r="M29" s="407">
        <v>2</v>
      </c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>
        <f t="shared" si="1"/>
        <v>2</v>
      </c>
      <c r="AC29" s="407"/>
      <c r="AD29" s="407">
        <f t="shared" si="2"/>
        <v>2</v>
      </c>
      <c r="AE29" s="192">
        <v>7</v>
      </c>
    </row>
    <row r="30" spans="1:32" s="123" customFormat="1" ht="37.5" customHeight="1" x14ac:dyDescent="0.25">
      <c r="A30" s="564">
        <v>9</v>
      </c>
      <c r="B30" s="548" t="s">
        <v>44</v>
      </c>
      <c r="C30" s="341" t="s">
        <v>326</v>
      </c>
      <c r="D30" s="341" t="s">
        <v>326</v>
      </c>
      <c r="E30" s="407">
        <f t="shared" si="0"/>
        <v>2</v>
      </c>
      <c r="F30" s="407">
        <v>2</v>
      </c>
      <c r="G30" s="407">
        <v>2</v>
      </c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>
        <f t="shared" si="1"/>
        <v>4</v>
      </c>
      <c r="AC30" s="407"/>
      <c r="AD30" s="407">
        <f t="shared" si="2"/>
        <v>4</v>
      </c>
      <c r="AE30" s="192" t="s">
        <v>167</v>
      </c>
    </row>
    <row r="31" spans="1:32" s="123" customFormat="1" ht="20.25" customHeight="1" x14ac:dyDescent="0.25">
      <c r="A31" s="565"/>
      <c r="B31" s="549"/>
      <c r="C31" s="341" t="s">
        <v>453</v>
      </c>
      <c r="D31" s="341" t="s">
        <v>453</v>
      </c>
      <c r="E31" s="407">
        <f t="shared" si="0"/>
        <v>3</v>
      </c>
      <c r="F31" s="407"/>
      <c r="G31" s="407"/>
      <c r="H31" s="407"/>
      <c r="I31" s="407"/>
      <c r="J31" s="407">
        <v>2</v>
      </c>
      <c r="K31" s="407">
        <v>4</v>
      </c>
      <c r="L31" s="407">
        <v>1</v>
      </c>
      <c r="M31" s="407">
        <v>6</v>
      </c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>
        <f t="shared" si="1"/>
        <v>14</v>
      </c>
      <c r="AC31" s="407"/>
      <c r="AD31" s="407">
        <f t="shared" si="2"/>
        <v>14</v>
      </c>
      <c r="AE31" s="192" t="s">
        <v>167</v>
      </c>
      <c r="AF31" s="380"/>
    </row>
    <row r="32" spans="1:32" s="123" customFormat="1" ht="20.25" customHeight="1" x14ac:dyDescent="0.25">
      <c r="A32" s="564">
        <v>10</v>
      </c>
      <c r="B32" s="548" t="s">
        <v>394</v>
      </c>
      <c r="C32" s="341" t="s">
        <v>418</v>
      </c>
      <c r="D32" s="548" t="s">
        <v>419</v>
      </c>
      <c r="E32" s="407">
        <f t="shared" si="0"/>
        <v>2</v>
      </c>
      <c r="F32" s="407">
        <v>1</v>
      </c>
      <c r="G32" s="407">
        <v>2</v>
      </c>
      <c r="H32" s="407">
        <v>1</v>
      </c>
      <c r="I32" s="407">
        <v>2</v>
      </c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>
        <f t="shared" si="1"/>
        <v>4</v>
      </c>
      <c r="AC32" s="407"/>
      <c r="AD32" s="407">
        <f t="shared" ref="AD32:AD37" si="3">AB32+AC32</f>
        <v>4</v>
      </c>
      <c r="AE32" s="192" t="s">
        <v>167</v>
      </c>
      <c r="AF32" s="380"/>
    </row>
    <row r="33" spans="1:32" s="123" customFormat="1" ht="18.75" customHeight="1" x14ac:dyDescent="0.25">
      <c r="A33" s="565"/>
      <c r="B33" s="549"/>
      <c r="C33" s="439" t="s">
        <v>459</v>
      </c>
      <c r="D33" s="549"/>
      <c r="E33" s="407">
        <f t="shared" si="0"/>
        <v>1</v>
      </c>
      <c r="F33" s="407"/>
      <c r="G33" s="407"/>
      <c r="H33" s="407">
        <v>1</v>
      </c>
      <c r="I33" s="407">
        <v>2</v>
      </c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>
        <f t="shared" si="1"/>
        <v>2</v>
      </c>
      <c r="AC33" s="407"/>
      <c r="AD33" s="407">
        <f t="shared" si="3"/>
        <v>2</v>
      </c>
      <c r="AE33" s="192" t="s">
        <v>167</v>
      </c>
      <c r="AF33" s="380"/>
    </row>
    <row r="34" spans="1:32" s="123" customFormat="1" ht="24" customHeight="1" x14ac:dyDescent="0.25">
      <c r="A34" s="564">
        <v>11</v>
      </c>
      <c r="B34" s="548" t="s">
        <v>45</v>
      </c>
      <c r="C34" s="341" t="s">
        <v>459</v>
      </c>
      <c r="D34" s="341" t="s">
        <v>459</v>
      </c>
      <c r="E34" s="407">
        <f t="shared" si="0"/>
        <v>2</v>
      </c>
      <c r="F34" s="407">
        <v>1</v>
      </c>
      <c r="G34" s="407">
        <v>2</v>
      </c>
      <c r="H34" s="407">
        <v>1</v>
      </c>
      <c r="I34" s="407">
        <v>2</v>
      </c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>
        <f t="shared" si="1"/>
        <v>4</v>
      </c>
      <c r="AC34" s="407"/>
      <c r="AD34" s="407">
        <f t="shared" si="3"/>
        <v>4</v>
      </c>
      <c r="AE34" s="580" t="s">
        <v>167</v>
      </c>
      <c r="AF34" s="380"/>
    </row>
    <row r="35" spans="1:32" s="123" customFormat="1" ht="29.25" customHeight="1" x14ac:dyDescent="0.25">
      <c r="A35" s="565"/>
      <c r="B35" s="549"/>
      <c r="C35" s="341" t="s">
        <v>466</v>
      </c>
      <c r="D35" s="341" t="s">
        <v>466</v>
      </c>
      <c r="E35" s="407">
        <f t="shared" si="0"/>
        <v>1</v>
      </c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>
        <v>1</v>
      </c>
      <c r="Y35" s="407">
        <v>2</v>
      </c>
      <c r="Z35" s="407"/>
      <c r="AA35" s="407"/>
      <c r="AB35" s="407">
        <f t="shared" si="1"/>
        <v>2</v>
      </c>
      <c r="AC35" s="407"/>
      <c r="AD35" s="407">
        <f t="shared" si="3"/>
        <v>2</v>
      </c>
      <c r="AE35" s="581"/>
    </row>
    <row r="36" spans="1:32" s="123" customFormat="1" ht="33.75" customHeight="1" x14ac:dyDescent="0.25">
      <c r="A36" s="473"/>
      <c r="B36" s="548" t="s">
        <v>47</v>
      </c>
      <c r="C36" s="464" t="s">
        <v>537</v>
      </c>
      <c r="D36" s="548" t="s">
        <v>48</v>
      </c>
      <c r="E36" s="407">
        <f t="shared" si="0"/>
        <v>1</v>
      </c>
      <c r="F36" s="407">
        <v>1</v>
      </c>
      <c r="G36" s="407">
        <v>2</v>
      </c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>
        <f t="shared" si="1"/>
        <v>2</v>
      </c>
      <c r="AC36" s="407"/>
      <c r="AD36" s="407">
        <f t="shared" si="3"/>
        <v>2</v>
      </c>
      <c r="AE36" s="192">
        <v>3</v>
      </c>
    </row>
    <row r="37" spans="1:32" s="123" customFormat="1" ht="24" customHeight="1" x14ac:dyDescent="0.25">
      <c r="A37" s="474">
        <v>12</v>
      </c>
      <c r="B37" s="557"/>
      <c r="C37" s="548" t="s">
        <v>538</v>
      </c>
      <c r="D37" s="557"/>
      <c r="E37" s="407">
        <f t="shared" si="0"/>
        <v>1</v>
      </c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>
        <v>1</v>
      </c>
      <c r="Y37" s="407">
        <v>10</v>
      </c>
      <c r="Z37" s="407"/>
      <c r="AA37" s="407"/>
      <c r="AB37" s="407">
        <f t="shared" si="1"/>
        <v>4</v>
      </c>
      <c r="AC37" s="407">
        <v>6</v>
      </c>
      <c r="AD37" s="407">
        <f t="shared" si="3"/>
        <v>10</v>
      </c>
      <c r="AE37" s="192" t="s">
        <v>167</v>
      </c>
    </row>
    <row r="38" spans="1:32" s="123" customFormat="1" ht="26.25" customHeight="1" x14ac:dyDescent="0.25">
      <c r="A38" s="475"/>
      <c r="B38" s="549"/>
      <c r="C38" s="549"/>
      <c r="D38" s="549"/>
      <c r="E38" s="407">
        <f t="shared" si="0"/>
        <v>1</v>
      </c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>
        <v>1</v>
      </c>
      <c r="Y38" s="407">
        <v>10</v>
      </c>
      <c r="Z38" s="407"/>
      <c r="AA38" s="407"/>
      <c r="AB38" s="407">
        <f t="shared" si="1"/>
        <v>4</v>
      </c>
      <c r="AC38" s="407">
        <v>6</v>
      </c>
      <c r="AD38" s="407">
        <f t="shared" si="2"/>
        <v>10</v>
      </c>
      <c r="AE38" s="407">
        <v>3</v>
      </c>
    </row>
    <row r="39" spans="1:32" s="123" customFormat="1" ht="21" customHeight="1" x14ac:dyDescent="0.25">
      <c r="A39" s="334"/>
      <c r="B39" s="548" t="s">
        <v>45</v>
      </c>
      <c r="C39" s="340" t="s">
        <v>460</v>
      </c>
      <c r="D39" s="548" t="s">
        <v>49</v>
      </c>
      <c r="E39" s="407">
        <f t="shared" si="0"/>
        <v>1</v>
      </c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>
        <v>1</v>
      </c>
      <c r="Y39" s="407">
        <v>2</v>
      </c>
      <c r="Z39" s="407"/>
      <c r="AA39" s="407"/>
      <c r="AB39" s="407">
        <f t="shared" si="1"/>
        <v>2</v>
      </c>
      <c r="AC39" s="407"/>
      <c r="AD39" s="407">
        <f t="shared" si="2"/>
        <v>2</v>
      </c>
      <c r="AE39" s="580" t="s">
        <v>167</v>
      </c>
    </row>
    <row r="40" spans="1:32" s="123" customFormat="1" ht="19.5" customHeight="1" x14ac:dyDescent="0.25">
      <c r="A40" s="334" t="s">
        <v>33</v>
      </c>
      <c r="B40" s="549"/>
      <c r="C40" s="340" t="s">
        <v>460</v>
      </c>
      <c r="D40" s="549"/>
      <c r="E40" s="407">
        <f t="shared" si="0"/>
        <v>1</v>
      </c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>
        <v>1</v>
      </c>
      <c r="Y40" s="407">
        <v>18</v>
      </c>
      <c r="Z40" s="407"/>
      <c r="AA40" s="407"/>
      <c r="AB40" s="407">
        <f t="shared" si="1"/>
        <v>2</v>
      </c>
      <c r="AC40" s="407">
        <v>16</v>
      </c>
      <c r="AD40" s="407">
        <f t="shared" si="2"/>
        <v>18</v>
      </c>
      <c r="AE40" s="581"/>
    </row>
    <row r="41" spans="1:32" s="123" customFormat="1" ht="33.75" customHeight="1" x14ac:dyDescent="0.25">
      <c r="A41" s="334">
        <v>13</v>
      </c>
      <c r="B41" s="341" t="s">
        <v>50</v>
      </c>
      <c r="C41" s="341" t="s">
        <v>51</v>
      </c>
      <c r="D41" s="341" t="s">
        <v>51</v>
      </c>
      <c r="E41" s="407">
        <f t="shared" si="0"/>
        <v>6</v>
      </c>
      <c r="F41" s="407"/>
      <c r="G41" s="407"/>
      <c r="H41" s="407"/>
      <c r="I41" s="407"/>
      <c r="J41" s="407"/>
      <c r="K41" s="407"/>
      <c r="L41" s="407">
        <v>1</v>
      </c>
      <c r="M41" s="407">
        <v>4</v>
      </c>
      <c r="N41" s="407">
        <v>2</v>
      </c>
      <c r="O41" s="407">
        <v>4</v>
      </c>
      <c r="P41" s="407">
        <v>2</v>
      </c>
      <c r="Q41" s="407">
        <v>4</v>
      </c>
      <c r="R41" s="407">
        <v>1</v>
      </c>
      <c r="S41" s="407">
        <v>4</v>
      </c>
      <c r="T41" s="407"/>
      <c r="U41" s="407"/>
      <c r="V41" s="407"/>
      <c r="W41" s="407"/>
      <c r="X41" s="407"/>
      <c r="Y41" s="407"/>
      <c r="Z41" s="407"/>
      <c r="AA41" s="407"/>
      <c r="AB41" s="407">
        <f t="shared" si="1"/>
        <v>24</v>
      </c>
      <c r="AC41" s="407"/>
      <c r="AD41" s="407">
        <f t="shared" si="2"/>
        <v>24</v>
      </c>
      <c r="AE41" s="407">
        <v>4</v>
      </c>
    </row>
    <row r="42" spans="1:32" s="123" customFormat="1" ht="31.5" customHeight="1" x14ac:dyDescent="0.25">
      <c r="A42" s="564">
        <v>14</v>
      </c>
      <c r="B42" s="548" t="s">
        <v>197</v>
      </c>
      <c r="C42" s="341" t="s">
        <v>508</v>
      </c>
      <c r="D42" s="341" t="s">
        <v>198</v>
      </c>
      <c r="E42" s="407">
        <f t="shared" si="0"/>
        <v>2</v>
      </c>
      <c r="F42" s="407"/>
      <c r="G42" s="407"/>
      <c r="H42" s="407"/>
      <c r="I42" s="407"/>
      <c r="J42" s="407">
        <v>2</v>
      </c>
      <c r="K42" s="407">
        <v>6</v>
      </c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>
        <f t="shared" si="1"/>
        <v>12</v>
      </c>
      <c r="AC42" s="407"/>
      <c r="AD42" s="407">
        <f t="shared" si="2"/>
        <v>12</v>
      </c>
      <c r="AE42" s="407">
        <v>4</v>
      </c>
    </row>
    <row r="43" spans="1:32" s="123" customFormat="1" ht="27" customHeight="1" x14ac:dyDescent="0.25">
      <c r="A43" s="565"/>
      <c r="B43" s="549"/>
      <c r="C43" s="341" t="s">
        <v>539</v>
      </c>
      <c r="D43" s="341" t="s">
        <v>198</v>
      </c>
      <c r="E43" s="407">
        <f t="shared" si="0"/>
        <v>1</v>
      </c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>
        <v>1</v>
      </c>
      <c r="Y43" s="407">
        <v>6</v>
      </c>
      <c r="Z43" s="407"/>
      <c r="AA43" s="407"/>
      <c r="AB43" s="407">
        <f t="shared" si="1"/>
        <v>6</v>
      </c>
      <c r="AC43" s="407"/>
      <c r="AD43" s="407">
        <f t="shared" si="2"/>
        <v>6</v>
      </c>
      <c r="AE43" s="407">
        <v>4</v>
      </c>
    </row>
    <row r="44" spans="1:32" s="123" customFormat="1" ht="24" customHeight="1" x14ac:dyDescent="0.25">
      <c r="A44" s="334">
        <v>15</v>
      </c>
      <c r="B44" s="341" t="s">
        <v>70</v>
      </c>
      <c r="C44" s="341" t="s">
        <v>261</v>
      </c>
      <c r="D44" s="341" t="s">
        <v>239</v>
      </c>
      <c r="E44" s="407">
        <f t="shared" si="0"/>
        <v>1</v>
      </c>
      <c r="F44" s="407"/>
      <c r="G44" s="407"/>
      <c r="H44" s="407"/>
      <c r="I44" s="407"/>
      <c r="J44" s="407">
        <v>1</v>
      </c>
      <c r="K44" s="407">
        <v>4</v>
      </c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>
        <f t="shared" si="1"/>
        <v>4</v>
      </c>
      <c r="AC44" s="407"/>
      <c r="AD44" s="407">
        <f t="shared" si="2"/>
        <v>4</v>
      </c>
      <c r="AE44" s="192">
        <v>38</v>
      </c>
    </row>
    <row r="45" spans="1:32" s="123" customFormat="1" ht="19.5" customHeight="1" x14ac:dyDescent="0.25">
      <c r="A45" s="564">
        <v>16</v>
      </c>
      <c r="B45" s="548" t="s">
        <v>271</v>
      </c>
      <c r="C45" s="360" t="s">
        <v>272</v>
      </c>
      <c r="D45" s="548" t="s">
        <v>272</v>
      </c>
      <c r="E45" s="407">
        <f t="shared" si="0"/>
        <v>1</v>
      </c>
      <c r="F45" s="407">
        <v>1</v>
      </c>
      <c r="G45" s="407">
        <v>2</v>
      </c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>
        <f t="shared" si="1"/>
        <v>2</v>
      </c>
      <c r="AC45" s="407">
        <v>0</v>
      </c>
      <c r="AD45" s="407">
        <f>AB45+AC45</f>
        <v>2</v>
      </c>
      <c r="AE45" s="580" t="s">
        <v>167</v>
      </c>
    </row>
    <row r="46" spans="1:32" s="123" customFormat="1" ht="25.5" customHeight="1" x14ac:dyDescent="0.25">
      <c r="A46" s="566"/>
      <c r="B46" s="557"/>
      <c r="C46" s="464" t="s">
        <v>538</v>
      </c>
      <c r="D46" s="557"/>
      <c r="E46" s="407">
        <f t="shared" si="0"/>
        <v>1</v>
      </c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>
        <v>1</v>
      </c>
      <c r="Y46" s="407">
        <v>12</v>
      </c>
      <c r="Z46" s="407"/>
      <c r="AA46" s="407"/>
      <c r="AB46" s="407">
        <f t="shared" si="1"/>
        <v>4</v>
      </c>
      <c r="AC46" s="407">
        <v>8</v>
      </c>
      <c r="AD46" s="407">
        <f>AB46+AC46</f>
        <v>12</v>
      </c>
      <c r="AE46" s="581"/>
    </row>
    <row r="47" spans="1:32" s="123" customFormat="1" ht="21" customHeight="1" x14ac:dyDescent="0.25">
      <c r="A47" s="565"/>
      <c r="B47" s="549"/>
      <c r="C47" s="362" t="s">
        <v>541</v>
      </c>
      <c r="D47" s="549"/>
      <c r="E47" s="407">
        <f t="shared" si="0"/>
        <v>1</v>
      </c>
      <c r="F47" s="407"/>
      <c r="G47" s="407"/>
      <c r="H47" s="407"/>
      <c r="I47" s="407"/>
      <c r="J47" s="407">
        <v>1</v>
      </c>
      <c r="K47" s="407">
        <v>4</v>
      </c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>
        <f t="shared" si="1"/>
        <v>4</v>
      </c>
      <c r="AC47" s="407">
        <v>0</v>
      </c>
      <c r="AD47" s="407">
        <f t="shared" si="2"/>
        <v>4</v>
      </c>
      <c r="AE47" s="192">
        <v>1</v>
      </c>
    </row>
    <row r="48" spans="1:32" s="123" customFormat="1" ht="20.25" customHeight="1" x14ac:dyDescent="0.25">
      <c r="A48" s="564">
        <v>17</v>
      </c>
      <c r="B48" s="567" t="s">
        <v>52</v>
      </c>
      <c r="C48" s="362" t="s">
        <v>457</v>
      </c>
      <c r="D48" s="548" t="s">
        <v>53</v>
      </c>
      <c r="E48" s="407">
        <f t="shared" si="0"/>
        <v>2</v>
      </c>
      <c r="F48" s="407">
        <v>2</v>
      </c>
      <c r="G48" s="407">
        <v>2</v>
      </c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7">
        <f t="shared" si="1"/>
        <v>4</v>
      </c>
      <c r="AC48" s="407"/>
      <c r="AD48" s="407">
        <f t="shared" si="2"/>
        <v>4</v>
      </c>
      <c r="AE48" s="578">
        <v>3</v>
      </c>
    </row>
    <row r="49" spans="1:31" s="123" customFormat="1" ht="22.5" customHeight="1" x14ac:dyDescent="0.25">
      <c r="A49" s="566"/>
      <c r="B49" s="568"/>
      <c r="C49" s="341" t="s">
        <v>53</v>
      </c>
      <c r="D49" s="557"/>
      <c r="E49" s="407">
        <f t="shared" si="0"/>
        <v>4</v>
      </c>
      <c r="F49" s="407"/>
      <c r="G49" s="407"/>
      <c r="H49" s="407"/>
      <c r="I49" s="407"/>
      <c r="J49" s="407">
        <v>2</v>
      </c>
      <c r="K49" s="407">
        <v>6</v>
      </c>
      <c r="L49" s="407">
        <v>2</v>
      </c>
      <c r="M49" s="407">
        <v>6</v>
      </c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>
        <f t="shared" si="1"/>
        <v>24</v>
      </c>
      <c r="AC49" s="407"/>
      <c r="AD49" s="407">
        <f t="shared" si="2"/>
        <v>24</v>
      </c>
      <c r="AE49" s="588"/>
    </row>
    <row r="50" spans="1:31" s="123" customFormat="1" ht="25.5" customHeight="1" x14ac:dyDescent="0.25">
      <c r="A50" s="565"/>
      <c r="B50" s="569"/>
      <c r="C50" s="363" t="s">
        <v>458</v>
      </c>
      <c r="D50" s="549"/>
      <c r="E50" s="407">
        <f t="shared" si="0"/>
        <v>1</v>
      </c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>
        <v>1</v>
      </c>
      <c r="Y50" s="407">
        <v>7</v>
      </c>
      <c r="Z50" s="407"/>
      <c r="AA50" s="407"/>
      <c r="AB50" s="407">
        <f t="shared" si="1"/>
        <v>2</v>
      </c>
      <c r="AC50" s="407">
        <v>5</v>
      </c>
      <c r="AD50" s="407">
        <f t="shared" si="2"/>
        <v>7</v>
      </c>
      <c r="AE50" s="579"/>
    </row>
    <row r="51" spans="1:31" s="123" customFormat="1" ht="27" customHeight="1" x14ac:dyDescent="0.25">
      <c r="A51" s="564">
        <v>18</v>
      </c>
      <c r="B51" s="548" t="s">
        <v>425</v>
      </c>
      <c r="C51" s="341" t="s">
        <v>426</v>
      </c>
      <c r="D51" s="341" t="s">
        <v>426</v>
      </c>
      <c r="E51" s="407">
        <f t="shared" si="0"/>
        <v>2</v>
      </c>
      <c r="F51" s="407">
        <v>2</v>
      </c>
      <c r="G51" s="407">
        <v>2</v>
      </c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>
        <f t="shared" si="1"/>
        <v>4</v>
      </c>
      <c r="AC51" s="407"/>
      <c r="AD51" s="407">
        <f t="shared" si="2"/>
        <v>4</v>
      </c>
      <c r="AE51" s="407">
        <v>1</v>
      </c>
    </row>
    <row r="52" spans="1:31" s="123" customFormat="1" ht="30" customHeight="1" x14ac:dyDescent="0.25">
      <c r="A52" s="565"/>
      <c r="B52" s="549"/>
      <c r="C52" s="340" t="s">
        <v>427</v>
      </c>
      <c r="D52" s="363" t="s">
        <v>428</v>
      </c>
      <c r="E52" s="407">
        <f t="shared" si="0"/>
        <v>1</v>
      </c>
      <c r="F52" s="407"/>
      <c r="G52" s="407"/>
      <c r="H52" s="407"/>
      <c r="I52" s="407"/>
      <c r="J52" s="407">
        <v>1</v>
      </c>
      <c r="K52" s="407">
        <v>4</v>
      </c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>
        <f t="shared" si="1"/>
        <v>4</v>
      </c>
      <c r="AC52" s="407"/>
      <c r="AD52" s="407">
        <f t="shared" si="2"/>
        <v>4</v>
      </c>
      <c r="AE52" s="407" t="s">
        <v>167</v>
      </c>
    </row>
    <row r="53" spans="1:31" s="123" customFormat="1" ht="27" customHeight="1" x14ac:dyDescent="0.25">
      <c r="A53" s="334">
        <v>19</v>
      </c>
      <c r="B53" s="341" t="s">
        <v>273</v>
      </c>
      <c r="C53" s="341" t="s">
        <v>274</v>
      </c>
      <c r="D53" s="341" t="s">
        <v>274</v>
      </c>
      <c r="E53" s="407">
        <f t="shared" si="0"/>
        <v>1</v>
      </c>
      <c r="F53" s="407"/>
      <c r="G53" s="407"/>
      <c r="H53" s="407"/>
      <c r="I53" s="407"/>
      <c r="J53" s="407">
        <v>1</v>
      </c>
      <c r="K53" s="407">
        <v>4</v>
      </c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>
        <f t="shared" si="1"/>
        <v>4</v>
      </c>
      <c r="AC53" s="407"/>
      <c r="AD53" s="407">
        <f t="shared" si="2"/>
        <v>4</v>
      </c>
      <c r="AE53" s="407">
        <v>38</v>
      </c>
    </row>
    <row r="54" spans="1:31" s="123" customFormat="1" ht="33" customHeight="1" x14ac:dyDescent="0.25">
      <c r="A54" s="400">
        <v>20</v>
      </c>
      <c r="B54" s="339" t="s">
        <v>323</v>
      </c>
      <c r="C54" s="548" t="s">
        <v>514</v>
      </c>
      <c r="D54" s="548" t="s">
        <v>322</v>
      </c>
      <c r="E54" s="470">
        <f t="shared" si="0"/>
        <v>3</v>
      </c>
      <c r="F54" s="470"/>
      <c r="G54" s="470"/>
      <c r="H54" s="470"/>
      <c r="I54" s="470"/>
      <c r="J54" s="407"/>
      <c r="K54" s="407"/>
      <c r="L54" s="407">
        <v>3</v>
      </c>
      <c r="M54" s="407">
        <v>6</v>
      </c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>
        <f t="shared" si="1"/>
        <v>18</v>
      </c>
      <c r="AC54" s="407"/>
      <c r="AD54" s="407">
        <f>AB54+AC54</f>
        <v>18</v>
      </c>
      <c r="AE54" s="407">
        <v>38</v>
      </c>
    </row>
    <row r="55" spans="1:31" s="123" customFormat="1" ht="22.5" customHeight="1" x14ac:dyDescent="0.25">
      <c r="A55" s="401">
        <v>21</v>
      </c>
      <c r="B55" s="339" t="s">
        <v>324</v>
      </c>
      <c r="C55" s="549"/>
      <c r="D55" s="549"/>
      <c r="E55" s="470">
        <f t="shared" si="0"/>
        <v>3</v>
      </c>
      <c r="F55" s="470"/>
      <c r="G55" s="470"/>
      <c r="H55" s="470"/>
      <c r="I55" s="470"/>
      <c r="J55" s="407"/>
      <c r="K55" s="407"/>
      <c r="L55" s="407">
        <v>3</v>
      </c>
      <c r="M55" s="407">
        <v>6</v>
      </c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>
        <f t="shared" si="1"/>
        <v>18</v>
      </c>
      <c r="AC55" s="407"/>
      <c r="AD55" s="407">
        <f>AB55+AC55</f>
        <v>18</v>
      </c>
      <c r="AE55" s="407">
        <v>38</v>
      </c>
    </row>
    <row r="56" spans="1:31" s="123" customFormat="1" ht="33.75" customHeight="1" x14ac:dyDescent="0.25">
      <c r="A56" s="361">
        <v>22</v>
      </c>
      <c r="B56" s="341" t="s">
        <v>325</v>
      </c>
      <c r="C56" s="341" t="s">
        <v>453</v>
      </c>
      <c r="D56" s="341" t="s">
        <v>326</v>
      </c>
      <c r="E56" s="407">
        <f t="shared" si="0"/>
        <v>1</v>
      </c>
      <c r="F56" s="407"/>
      <c r="G56" s="407"/>
      <c r="H56" s="407"/>
      <c r="I56" s="407"/>
      <c r="J56" s="407">
        <v>1</v>
      </c>
      <c r="K56" s="407">
        <v>4</v>
      </c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>
        <f t="shared" si="1"/>
        <v>4</v>
      </c>
      <c r="AC56" s="407"/>
      <c r="AD56" s="407">
        <f t="shared" si="2"/>
        <v>4</v>
      </c>
      <c r="AE56" s="407">
        <v>4</v>
      </c>
    </row>
    <row r="57" spans="1:31" s="123" customFormat="1" ht="24" customHeight="1" x14ac:dyDescent="0.25">
      <c r="A57" s="564">
        <v>23</v>
      </c>
      <c r="B57" s="548" t="s">
        <v>448</v>
      </c>
      <c r="C57" s="340" t="s">
        <v>469</v>
      </c>
      <c r="D57" s="340" t="s">
        <v>469</v>
      </c>
      <c r="E57" s="471">
        <f t="shared" si="0"/>
        <v>2</v>
      </c>
      <c r="F57" s="471">
        <v>2</v>
      </c>
      <c r="G57" s="471">
        <v>2</v>
      </c>
      <c r="H57" s="471"/>
      <c r="I57" s="471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>
        <f t="shared" si="1"/>
        <v>4</v>
      </c>
      <c r="AC57" s="407"/>
      <c r="AD57" s="407">
        <f t="shared" si="2"/>
        <v>4</v>
      </c>
      <c r="AE57" s="578">
        <v>38</v>
      </c>
    </row>
    <row r="58" spans="1:31" s="123" customFormat="1" ht="23.25" customHeight="1" x14ac:dyDescent="0.25">
      <c r="A58" s="565"/>
      <c r="B58" s="549"/>
      <c r="C58" s="340" t="s">
        <v>443</v>
      </c>
      <c r="D58" s="440" t="s">
        <v>443</v>
      </c>
      <c r="E58" s="471">
        <f t="shared" si="0"/>
        <v>1</v>
      </c>
      <c r="F58" s="471"/>
      <c r="G58" s="471"/>
      <c r="H58" s="471"/>
      <c r="I58" s="471"/>
      <c r="J58" s="407">
        <v>1</v>
      </c>
      <c r="K58" s="407">
        <v>4</v>
      </c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>
        <f t="shared" si="1"/>
        <v>4</v>
      </c>
      <c r="AC58" s="407"/>
      <c r="AD58" s="407">
        <f t="shared" si="2"/>
        <v>4</v>
      </c>
      <c r="AE58" s="579"/>
    </row>
    <row r="59" spans="1:31" s="123" customFormat="1" ht="24.75" customHeight="1" x14ac:dyDescent="0.25">
      <c r="A59" s="361">
        <v>24</v>
      </c>
      <c r="B59" s="340" t="s">
        <v>442</v>
      </c>
      <c r="C59" s="340" t="s">
        <v>240</v>
      </c>
      <c r="D59" s="340" t="s">
        <v>533</v>
      </c>
      <c r="E59" s="471">
        <f t="shared" si="0"/>
        <v>1</v>
      </c>
      <c r="F59" s="471"/>
      <c r="G59" s="471"/>
      <c r="H59" s="471"/>
      <c r="I59" s="471"/>
      <c r="J59" s="407">
        <v>1</v>
      </c>
      <c r="K59" s="407">
        <v>2</v>
      </c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>
        <f t="shared" si="1"/>
        <v>2</v>
      </c>
      <c r="AC59" s="407"/>
      <c r="AD59" s="407">
        <f t="shared" si="2"/>
        <v>2</v>
      </c>
      <c r="AE59" s="407">
        <v>3</v>
      </c>
    </row>
    <row r="60" spans="1:31" s="123" customFormat="1" ht="27" customHeight="1" x14ac:dyDescent="0.25">
      <c r="A60" s="334">
        <v>25</v>
      </c>
      <c r="B60" s="341" t="s">
        <v>276</v>
      </c>
      <c r="C60" s="341" t="s">
        <v>179</v>
      </c>
      <c r="D60" s="341" t="s">
        <v>239</v>
      </c>
      <c r="E60" s="407">
        <f t="shared" si="0"/>
        <v>2</v>
      </c>
      <c r="F60" s="407"/>
      <c r="G60" s="407"/>
      <c r="H60" s="407"/>
      <c r="I60" s="407"/>
      <c r="J60" s="407"/>
      <c r="K60" s="407"/>
      <c r="L60" s="407">
        <v>1</v>
      </c>
      <c r="M60" s="407">
        <v>4</v>
      </c>
      <c r="N60" s="407">
        <v>1</v>
      </c>
      <c r="O60" s="407">
        <v>6</v>
      </c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>
        <f t="shared" si="1"/>
        <v>10</v>
      </c>
      <c r="AC60" s="407"/>
      <c r="AD60" s="407">
        <f t="shared" si="2"/>
        <v>10</v>
      </c>
      <c r="AE60" s="407">
        <v>1</v>
      </c>
    </row>
    <row r="61" spans="1:31" s="123" customFormat="1" ht="23.25" customHeight="1" x14ac:dyDescent="0.25">
      <c r="A61" s="564">
        <v>26</v>
      </c>
      <c r="B61" s="548" t="s">
        <v>314</v>
      </c>
      <c r="C61" s="339" t="s">
        <v>179</v>
      </c>
      <c r="D61" s="341" t="s">
        <v>315</v>
      </c>
      <c r="E61" s="407">
        <f t="shared" si="0"/>
        <v>2</v>
      </c>
      <c r="F61" s="407"/>
      <c r="G61" s="407"/>
      <c r="H61" s="407"/>
      <c r="I61" s="407"/>
      <c r="J61" s="407"/>
      <c r="K61" s="407"/>
      <c r="L61" s="407">
        <v>2</v>
      </c>
      <c r="M61" s="407">
        <v>4</v>
      </c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>
        <f t="shared" si="1"/>
        <v>8</v>
      </c>
      <c r="AC61" s="407"/>
      <c r="AD61" s="407">
        <f>AB61+AC61</f>
        <v>8</v>
      </c>
      <c r="AE61" s="578">
        <v>38</v>
      </c>
    </row>
    <row r="62" spans="1:31" s="123" customFormat="1" ht="22.5" customHeight="1" x14ac:dyDescent="0.25">
      <c r="A62" s="565"/>
      <c r="B62" s="549"/>
      <c r="C62" s="341" t="s">
        <v>240</v>
      </c>
      <c r="D62" s="341" t="s">
        <v>240</v>
      </c>
      <c r="E62" s="407">
        <f t="shared" si="0"/>
        <v>1</v>
      </c>
      <c r="F62" s="407"/>
      <c r="G62" s="407"/>
      <c r="H62" s="407"/>
      <c r="I62" s="407"/>
      <c r="J62" s="407"/>
      <c r="K62" s="407"/>
      <c r="L62" s="407">
        <v>1</v>
      </c>
      <c r="M62" s="407">
        <v>6</v>
      </c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>
        <f t="shared" si="1"/>
        <v>6</v>
      </c>
      <c r="AC62" s="407"/>
      <c r="AD62" s="407">
        <f t="shared" si="2"/>
        <v>6</v>
      </c>
      <c r="AE62" s="579"/>
    </row>
    <row r="63" spans="1:31" s="123" customFormat="1" ht="15.75" x14ac:dyDescent="0.25">
      <c r="A63" s="577" t="s">
        <v>54</v>
      </c>
      <c r="B63" s="577"/>
      <c r="C63" s="577"/>
      <c r="D63" s="577"/>
      <c r="E63" s="188">
        <f>SUM(E15:E62)</f>
        <v>78</v>
      </c>
      <c r="F63" s="188">
        <f>SUM(F15:F62)</f>
        <v>15</v>
      </c>
      <c r="G63" s="188">
        <f>F15*G15+F16*G16+F17*G17+F18*G18+F19*G19+F20*G20+F21*G21+F22*G22+F23*G23+F24*G24+F25*G25+F26*G26+F27*G27+F28*G28+G29*F29+F30*G30+F31*G31+F32*G32+F33*G33+F34*G34+F35*G35+F36*G36+F37*G37+F38*G38+F39*G39+G40*F40+G41*F41+F42*G42+G43*F43+G44*F44+F45*G45+F46*G46+G47*F47+F48*G48+F49*G49+G50*F50+F51*G51+F52*G52+F53*G53+F54*G54+F55*G55+F56*G56+F57*G57+F58*G58+F59*G59+F60*G60+F61*G61+F62*G62</f>
        <v>30</v>
      </c>
      <c r="H63" s="188">
        <f>SUM(H15:H62)</f>
        <v>4</v>
      </c>
      <c r="I63" s="188">
        <f>H15*I15+H16*I16+H17*I17+H18*I18+H19*I19+H20*I20+H21*I21+H22*I22+H23*I23+H24*I24+H25*I25+H26*I26+H27*I27+H28*I28+I29*H29+H30*I30+H31*I31+H32*I32+H33*I33+H34*I34+H35*I35+H36*I36+H37*I37+H38*I38+H39*I39+I40*H40+I41*H41+H42*I42+I43*H43+I44*H44+H45*I45+H46*I46+I47*H47+H48*I48+H49*I49+I50*H50+H51*I51+H52*I52+H53*I53+H54*I54+H55*I55+H56*I56+H57*I57+H58*I58+H59*I59+H60*I60+H61*I61+H62*I62</f>
        <v>8</v>
      </c>
      <c r="J63" s="188">
        <f>SUM(J15:J62)</f>
        <v>20</v>
      </c>
      <c r="K63" s="188">
        <f>J15*K15+J16*K16+J17*K17+J18*K18+J19*K19+J20*K20+J21*K21+J22*K22+J23*K23+J24*K24+J25*K25+J26*K26+J27*K27+J28*K28+K29*J29+J30*K30+J31*K31+J32*K32+J33*K33+J34*K34+J35*K35+J36*K36+J37*K37+J38*K38+J39*K39+K40*J40+K41*J41+J42*K42+K43*J43+K44*J44+J45*K45+J46*K46+K47*J47+J48*K48+J49*K49+K50*J50+J51*K51+J52*K52+J53*K53+J54*K54+J55*K55+J56*K56+J57*K57+J58*K58+J59*K59+J60*K60+J61*K61+J62*K62</f>
        <v>94</v>
      </c>
      <c r="L63" s="188">
        <f>SUM(L15:L62)</f>
        <v>19</v>
      </c>
      <c r="M63" s="188">
        <f>L15*M15+L16*M16+L17*M17+L18*M18+L19*M19+L20*M20+L21*M21+L22*M22+L23*M23+L24*M24+L25*M25+L26*M26+L27*M27+L28*M28+M29*L29+L30*M30+L31*M31+L32*M32+L33*M33+L34*M34+L35*M35+L36*M36+L37*M37+L38*M38+L39*M39+M40*L40+M41*L41+L42*M42+M43*L43+M44*L44+L45*M45+L46*M46+M47*L47+L48*M48+L49*M49+M50*L50+L51*M51+L52*M52+L53*M53+L54*M54+L55*M55+L56*M56+L57*M57+L58*M58+L59*M59+L60*M60+L61*M61+L62*M62</f>
        <v>98</v>
      </c>
      <c r="N63" s="188">
        <f>SUM(N15:N62)</f>
        <v>3</v>
      </c>
      <c r="O63" s="188">
        <f>N15*O15+N16*O16+N17*O17+N18*O18+N19*O19+N20*O20+N21*O21+N22*O22+N23*O23+N24*O24+N25*O25+N26*O26+N27*O27+N28*O28+O29*N29+N30*O30+N31*O31+N32*O32+N33*O33+N34*O34+N35*O35+N36*O36+N37*O37+N38*O38+N39*O39+O40*N40+O41*N41+N42*O42+O43*N43+O44*N44+N45*O45+N46*O46+O47*N47+N48*O48+N49*O49+O50*N50+N51*O51+N52*O52+N53*O53+N54*O54+N55*O55+N56*O56+N57*O57+N58*O58+N59*O59+N60*O60+N61*O61+N62*O62</f>
        <v>14</v>
      </c>
      <c r="P63" s="188">
        <f>SUM(P15:P62)</f>
        <v>2</v>
      </c>
      <c r="Q63" s="188">
        <f>P15*Q15+P16*Q16+P17*Q17+P18*Q18+P19*Q19+P20*Q20+P21*Q21+P22*Q22+P23*Q23+P24*Q24+P25*Q25+P26*Q26+P27*Q27+P28*Q28+Q29*P29+P30*Q30+P31*Q31+P32*Q32+P33*Q33+P34*Q34+P35*Q35+P36*Q36+P37*Q37+P38*Q38+P39*Q39+Q40*P40+Q41*P41+P42*Q42+Q43*P43+Q44*P44+P45*Q45+P46*Q46+Q47*P47+P48*Q48+P49*Q49+Q50*P50+P51*Q51+P52*Q52+P53*Q53+P54*Q54+P55*Q55+P56*Q56+P57*Q57+P58*Q58+P59*Q59+P60*Q60+P61*Q61+P62*Q62</f>
        <v>8</v>
      </c>
      <c r="R63" s="188">
        <f>SUM(R15:R62)</f>
        <v>1</v>
      </c>
      <c r="S63" s="188">
        <f>R15*S15+R16*S16+R17*S17+R18*S18+R19*S19+R20*S20+R21*S21+R22*S22+R23*S23+R24*S24+R25*S25+R26*S26+R27*S27+R28*S28+S29*R29+R30*S30+R31*S31+R32*S32+R33*S33+R34*S34+R35*S35+R36*S36+R37*S37+R38*S38+R39*S39+S40*R40+S41*R41+R42*S42+S43*R43+S44*R44+R45*S45+R46*S46+S47*R47+R48*S48+R49*S49+S50*R50+R51*S51+R52*S52+R53*S53+R54*S54+R55*S55+R56*S56+R57*S57+R58*S58+R59*S59+R60*S60+R61*S61+R62*S62</f>
        <v>4</v>
      </c>
      <c r="T63" s="188">
        <f>SUM(T15:T62)</f>
        <v>0</v>
      </c>
      <c r="U63" s="188">
        <f>T15*U15+T16*U16+T17*U17+T18*U18+T19*U19+T20*U20+T21*U21+T22*U22+T23*U23+T24*U24+T25*U25+T26*U26+T27*U27+T28*U28+U29*T29+T30*U30+T31*U31+T32*U32+T33*U33+T34*U34+T35*U35+T36*U36+T37*U37+T38*U38+T39*U39+U40*T40+U41*T41+T42*U42+U43*T43+U44*T44+T45*U45+T46*U46+U47*T47+T48*U48+T49*U49+U50*T50+T51*U51+T52*U52+T53*U53+T54*U54+T55*U55+T56*U56+T57*U57+T58*U58+T59*U59+T60*U60+T61*U61+T62*U62</f>
        <v>0</v>
      </c>
      <c r="V63" s="188">
        <f>SUM(V15:V62)</f>
        <v>0</v>
      </c>
      <c r="W63" s="188">
        <f>V15*W15+V16*W16+V17*W17+V18*W18+V19*W19+V20*W20+V21*W21+V22*W22+V23*W23+V24*W24+V25*W25+V26*W26+V27*W27+V28*W28+W29*V29+V30*W30+V31*W31+V32*W32+V33*W33+V34*W34+V35*W35+V36*W36+V37*W37+V38*W38+V39*W39+W40*V40+W41*V41+V42*W42+W43*V43+W44*V44+V45*W45+V46*W46+W47*V47+V48*W48+V49*W49+W50*V50+V51*W51+V52*W52+V53*W53+V54*W54+V55*W55+V56*W56+V57*W57+V58*W58+V59*W59+V60*W60+V61*W61+V62*W62</f>
        <v>0</v>
      </c>
      <c r="X63" s="188">
        <f>SUM(X15:X62)</f>
        <v>14</v>
      </c>
      <c r="Y63" s="188">
        <f>X15*Y15+X16*Y16+X17*Y17+X18*Y18+X19*Y19+X20*Y20+X21*Y21+X22*Y22+X23*Y23+X24*Y24+X25*Y25+X26*Y26+X27*Y27+X28*Y28+Y29*X29+X30*Y30+X31*Y31+X32*Y32+X33*Y33+X34*Y34+X35*Y35+X36*Y36+X37*Y37+X38*Y38+X39*Y39+Y40*X40+Y41*X41+X42*Y42+Y43*X43+Y44*X44+X45*Y45+X46*Y46+Y47*X47+X48*Y48+X49*Y49+Y50*X50+X51*Y51+X52*Y52+X53*Y53+X54*Y54+X55*Y55+X56*Y56+X57*Y57+X58*Y58+X59*Y59+X60*Y60+X61*Y61+X62*Y62</f>
        <v>109</v>
      </c>
      <c r="Z63" s="188">
        <f>SUM(Z15:Z62)</f>
        <v>0</v>
      </c>
      <c r="AA63" s="188">
        <f>Z15*AA15+Z16*AA16+Z17*AA17+Z18*AA18+Z19*AA19+Z20*AA20+Z21*AA21+Z22*AA22+Z23*AA23+Z24*AA24+Z25*AA25+Z26*AA26+Z27*AA27+Z28*AA28+AA29*Z29+Z30*AA30+Z31*AA31+Z32*AA32+Z33*AA33+Z34*AA34+Z35*AA35+Z36*AA36+Z37*AA37+Z38*AA38+Z39*AA39+AA40*Z40+AA41*Z41+Z42*AA42+AA43*Z43+AA44*Z44+Z45*AA45+Z46*AA46+AA47*Z47+Z48*AA48+Z49*AA49+AA50*Z50+Z51*AA51+Z52*AA52+Z53*AA53+Z54*AA54+Z55*AA55+Z56*AA56+Z57*AA57+Z58*AA58+Z59*AA59+Z60*AA60+Z61*AA61+Z62*AA62</f>
        <v>0</v>
      </c>
      <c r="AB63" s="188">
        <f>SUM(AB15:AB62)</f>
        <v>288</v>
      </c>
      <c r="AC63" s="188">
        <f>SUM(AC15:AC62)</f>
        <v>77</v>
      </c>
      <c r="AD63" s="188">
        <f>SUM(AD15:AD62)</f>
        <v>365</v>
      </c>
      <c r="AE63" s="188"/>
    </row>
    <row r="64" spans="1:31" s="123" customFormat="1" ht="15.75" x14ac:dyDescent="0.25">
      <c r="A64" s="570" t="s">
        <v>19</v>
      </c>
      <c r="B64" s="570"/>
      <c r="C64" s="570"/>
      <c r="D64" s="570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472"/>
    </row>
    <row r="65" spans="1:32" s="123" customFormat="1" ht="36.75" customHeight="1" x14ac:dyDescent="0.25">
      <c r="A65" s="341">
        <v>27</v>
      </c>
      <c r="B65" s="341" t="s">
        <v>438</v>
      </c>
      <c r="C65" s="341" t="s">
        <v>465</v>
      </c>
      <c r="D65" s="341" t="s">
        <v>449</v>
      </c>
      <c r="E65" s="187">
        <f>F65+H65+J65+L65+N65+P65+R65+T65+V65+X65+Z65</f>
        <v>1</v>
      </c>
      <c r="F65" s="187"/>
      <c r="G65" s="187"/>
      <c r="H65" s="187"/>
      <c r="I65" s="187"/>
      <c r="J65" s="187">
        <v>1</v>
      </c>
      <c r="K65" s="187">
        <v>4</v>
      </c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>
        <f>F65*G65+H65*I65+J65*K65+L65*M65+N65*O65+P65*Q65+R65*S65+T65*U65+V65*W65+Z65*AA65-AC65+X65*Y65</f>
        <v>4</v>
      </c>
      <c r="AC65" s="187"/>
      <c r="AD65" s="187">
        <f t="shared" ref="AD65:AD67" si="4">AB65+AC65</f>
        <v>4</v>
      </c>
      <c r="AE65" s="472">
        <v>4</v>
      </c>
      <c r="AF65" s="395"/>
    </row>
    <row r="66" spans="1:32" s="123" customFormat="1" ht="23.25" customHeight="1" x14ac:dyDescent="0.25">
      <c r="A66" s="341">
        <v>28</v>
      </c>
      <c r="B66" s="341" t="s">
        <v>277</v>
      </c>
      <c r="C66" s="341" t="s">
        <v>278</v>
      </c>
      <c r="D66" s="341" t="s">
        <v>279</v>
      </c>
      <c r="E66" s="407">
        <f>F66+H66+J66+L66+N66+P66+R66+T66+V66+X66+Z66</f>
        <v>1</v>
      </c>
      <c r="F66" s="407">
        <v>1</v>
      </c>
      <c r="G66" s="407">
        <v>2</v>
      </c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>
        <f>F66*G66+H66*I66+J66*K66+L66*M66+N66*O66+P66*Q66+R66*S66+T66*U66+V66*W66+Z66*AA66-AC66+X66*Y66</f>
        <v>2</v>
      </c>
      <c r="AC66" s="407"/>
      <c r="AD66" s="407">
        <f t="shared" si="4"/>
        <v>2</v>
      </c>
      <c r="AE66" s="187">
        <v>1</v>
      </c>
    </row>
    <row r="67" spans="1:32" s="123" customFormat="1" ht="30.75" customHeight="1" x14ac:dyDescent="0.25">
      <c r="A67" s="341">
        <v>29</v>
      </c>
      <c r="B67" s="341" t="s">
        <v>55</v>
      </c>
      <c r="C67" s="341" t="s">
        <v>56</v>
      </c>
      <c r="D67" s="341" t="s">
        <v>56</v>
      </c>
      <c r="E67" s="407">
        <f>F67+H67+J67+L67+N67+P67+R67+T67+V67+X67+Z67</f>
        <v>2</v>
      </c>
      <c r="F67" s="407"/>
      <c r="G67" s="407"/>
      <c r="H67" s="407"/>
      <c r="I67" s="407"/>
      <c r="J67" s="407">
        <v>1</v>
      </c>
      <c r="K67" s="407">
        <v>4</v>
      </c>
      <c r="L67" s="407"/>
      <c r="M67" s="407"/>
      <c r="N67" s="407">
        <v>1</v>
      </c>
      <c r="O67" s="407">
        <v>4</v>
      </c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>
        <f>F67*G67+H67*I67+J67*K67+L67*M67+N67*O67+P67*Q67+R67*S67+T67*U67+V67*W67+Z67*AA67-AC67+X67*Y67</f>
        <v>8</v>
      </c>
      <c r="AC67" s="407"/>
      <c r="AD67" s="407">
        <f t="shared" si="4"/>
        <v>8</v>
      </c>
      <c r="AE67" s="187">
        <v>4</v>
      </c>
    </row>
    <row r="68" spans="1:32" s="123" customFormat="1" ht="15.75" customHeight="1" x14ac:dyDescent="0.25">
      <c r="A68" s="533" t="s">
        <v>54</v>
      </c>
      <c r="B68" s="534"/>
      <c r="C68" s="534"/>
      <c r="D68" s="535"/>
      <c r="E68" s="188">
        <f>SUM(E65:E67)</f>
        <v>4</v>
      </c>
      <c r="F68" s="188">
        <f>SUM(F65:F67)</f>
        <v>1</v>
      </c>
      <c r="G68" s="188">
        <f>F65*G65+F66*G66+F67*G67</f>
        <v>2</v>
      </c>
      <c r="H68" s="188">
        <f>SUM(H65:H67)</f>
        <v>0</v>
      </c>
      <c r="I68" s="188">
        <f>H65*I65+H66*I66+H67*I67</f>
        <v>0</v>
      </c>
      <c r="J68" s="188">
        <f>SUM(J65:J67)</f>
        <v>2</v>
      </c>
      <c r="K68" s="188">
        <f>J65*K65+J66*K66+J67*K67</f>
        <v>8</v>
      </c>
      <c r="L68" s="188">
        <f>SUM(L65:L67)</f>
        <v>0</v>
      </c>
      <c r="M68" s="188">
        <f>L65*M65+L66*M66+L67*M67</f>
        <v>0</v>
      </c>
      <c r="N68" s="188">
        <f>SUM(N65:N67)</f>
        <v>1</v>
      </c>
      <c r="O68" s="188">
        <f>N65*O65+N66*O66+N67*O67</f>
        <v>4</v>
      </c>
      <c r="P68" s="188">
        <f>SUM(P65:P67)</f>
        <v>0</v>
      </c>
      <c r="Q68" s="188">
        <f>P65*Q65+P66*Q66+P67*Q67</f>
        <v>0</v>
      </c>
      <c r="R68" s="188">
        <f>SUM(R65:R67)</f>
        <v>0</v>
      </c>
      <c r="S68" s="188">
        <f>R65*S65+R66*S66+R67*S67</f>
        <v>0</v>
      </c>
      <c r="T68" s="188">
        <f>SUM(T65:T67)</f>
        <v>0</v>
      </c>
      <c r="U68" s="188">
        <f>T65*U65+T66*U66+T67*U67</f>
        <v>0</v>
      </c>
      <c r="V68" s="188">
        <f>SUM(V65:V67)</f>
        <v>0</v>
      </c>
      <c r="W68" s="188">
        <f>V65*W65+V66*W66+V67*W67</f>
        <v>0</v>
      </c>
      <c r="X68" s="188">
        <f>SUM(X65:X67)</f>
        <v>0</v>
      </c>
      <c r="Y68" s="188">
        <f>X65*Y65+X66*Y66+X67*Y67</f>
        <v>0</v>
      </c>
      <c r="Z68" s="188">
        <f>SUM(Z65:Z67)</f>
        <v>0</v>
      </c>
      <c r="AA68" s="188">
        <f>Z65*AA65+Z66*AA66+Z67*AA67</f>
        <v>0</v>
      </c>
      <c r="AB68" s="188">
        <f>SUM(AB65:AB67)</f>
        <v>14</v>
      </c>
      <c r="AC68" s="188">
        <f>SUM(AC66:AC67)</f>
        <v>0</v>
      </c>
      <c r="AD68" s="188">
        <f>SUM(AD65:AD67)</f>
        <v>14</v>
      </c>
      <c r="AE68" s="188"/>
    </row>
    <row r="69" spans="1:32" s="123" customFormat="1" ht="15.75" customHeight="1" x14ac:dyDescent="0.25">
      <c r="A69" s="583" t="s">
        <v>20</v>
      </c>
      <c r="B69" s="584"/>
      <c r="C69" s="584"/>
      <c r="D69" s="585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8"/>
      <c r="AC69" s="189"/>
      <c r="AD69" s="189"/>
      <c r="AE69" s="472"/>
    </row>
    <row r="70" spans="1:32" s="123" customFormat="1" ht="57" customHeight="1" x14ac:dyDescent="0.25">
      <c r="A70" s="558">
        <v>30</v>
      </c>
      <c r="B70" s="548" t="s">
        <v>202</v>
      </c>
      <c r="C70" s="339" t="s">
        <v>203</v>
      </c>
      <c r="D70" s="339" t="s">
        <v>203</v>
      </c>
      <c r="E70" s="187">
        <f t="shared" ref="E70:E81" si="5">F70+H70+J70+L70+N70+P70+R70+T70+V70+X70+Z70</f>
        <v>1</v>
      </c>
      <c r="F70" s="187"/>
      <c r="G70" s="187"/>
      <c r="H70" s="187"/>
      <c r="I70" s="187"/>
      <c r="J70" s="187"/>
      <c r="K70" s="187"/>
      <c r="L70" s="187">
        <v>1</v>
      </c>
      <c r="M70" s="187">
        <v>8</v>
      </c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407">
        <f t="shared" ref="AB70:AB81" si="6">F70*G70+H70*I70+J70*K70+L70*M70+N70*O70+P70*Q70+R70*S70+T70*U70+V70*W70+Z70*AA70-AC70+X70*Y70</f>
        <v>8</v>
      </c>
      <c r="AC70" s="187"/>
      <c r="AD70" s="407">
        <f>AB70+AC70</f>
        <v>8</v>
      </c>
      <c r="AE70" s="586">
        <v>3</v>
      </c>
    </row>
    <row r="71" spans="1:32" s="123" customFormat="1" ht="36" customHeight="1" x14ac:dyDescent="0.25">
      <c r="A71" s="560"/>
      <c r="B71" s="549"/>
      <c r="C71" s="548" t="s">
        <v>57</v>
      </c>
      <c r="D71" s="341" t="s">
        <v>57</v>
      </c>
      <c r="E71" s="187">
        <f t="shared" si="5"/>
        <v>1</v>
      </c>
      <c r="F71" s="187"/>
      <c r="G71" s="187"/>
      <c r="H71" s="187"/>
      <c r="I71" s="187"/>
      <c r="J71" s="187"/>
      <c r="K71" s="187"/>
      <c r="L71" s="187"/>
      <c r="M71" s="187"/>
      <c r="N71" s="187">
        <v>1</v>
      </c>
      <c r="O71" s="187">
        <v>6</v>
      </c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407">
        <f t="shared" si="6"/>
        <v>6</v>
      </c>
      <c r="AC71" s="187"/>
      <c r="AD71" s="407">
        <f>AB71+AC71</f>
        <v>6</v>
      </c>
      <c r="AE71" s="587"/>
    </row>
    <row r="72" spans="1:32" s="123" customFormat="1" ht="35.25" customHeight="1" x14ac:dyDescent="0.25">
      <c r="A72" s="341">
        <v>31</v>
      </c>
      <c r="B72" s="341" t="s">
        <v>58</v>
      </c>
      <c r="C72" s="557"/>
      <c r="D72" s="341" t="s">
        <v>57</v>
      </c>
      <c r="E72" s="407">
        <f t="shared" si="5"/>
        <v>1</v>
      </c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>
        <v>1</v>
      </c>
      <c r="Q72" s="407">
        <v>6</v>
      </c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>
        <f t="shared" si="6"/>
        <v>6</v>
      </c>
      <c r="AC72" s="407"/>
      <c r="AD72" s="407">
        <f t="shared" ref="AD72:AD81" si="7">AB72+AC72</f>
        <v>6</v>
      </c>
      <c r="AE72" s="187">
        <v>1</v>
      </c>
    </row>
    <row r="73" spans="1:32" s="123" customFormat="1" ht="32.25" customHeight="1" x14ac:dyDescent="0.25">
      <c r="A73" s="341">
        <v>32</v>
      </c>
      <c r="B73" s="341" t="s">
        <v>251</v>
      </c>
      <c r="C73" s="557"/>
      <c r="D73" s="341" t="s">
        <v>57</v>
      </c>
      <c r="E73" s="407">
        <f t="shared" si="5"/>
        <v>1</v>
      </c>
      <c r="F73" s="407"/>
      <c r="G73" s="407"/>
      <c r="H73" s="407"/>
      <c r="I73" s="407"/>
      <c r="J73" s="407"/>
      <c r="K73" s="407"/>
      <c r="L73" s="407">
        <v>1</v>
      </c>
      <c r="M73" s="407">
        <v>6</v>
      </c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>
        <f t="shared" si="6"/>
        <v>6</v>
      </c>
      <c r="AC73" s="407"/>
      <c r="AD73" s="407">
        <f t="shared" si="7"/>
        <v>6</v>
      </c>
      <c r="AE73" s="187">
        <v>38</v>
      </c>
    </row>
    <row r="74" spans="1:32" s="123" customFormat="1" ht="36.75" customHeight="1" x14ac:dyDescent="0.25">
      <c r="A74" s="341">
        <v>33</v>
      </c>
      <c r="B74" s="341" t="s">
        <v>316</v>
      </c>
      <c r="C74" s="549"/>
      <c r="D74" s="341" t="s">
        <v>57</v>
      </c>
      <c r="E74" s="407">
        <f t="shared" si="5"/>
        <v>1</v>
      </c>
      <c r="F74" s="407"/>
      <c r="G74" s="407"/>
      <c r="H74" s="407"/>
      <c r="I74" s="407"/>
      <c r="J74" s="407"/>
      <c r="K74" s="407"/>
      <c r="L74" s="407">
        <v>1</v>
      </c>
      <c r="M74" s="407">
        <v>6</v>
      </c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>
        <f t="shared" si="6"/>
        <v>6</v>
      </c>
      <c r="AC74" s="407"/>
      <c r="AD74" s="407">
        <f t="shared" si="7"/>
        <v>6</v>
      </c>
      <c r="AE74" s="187">
        <v>7</v>
      </c>
    </row>
    <row r="75" spans="1:32" s="123" customFormat="1" ht="49.5" customHeight="1" x14ac:dyDescent="0.25">
      <c r="A75" s="477"/>
      <c r="B75" s="548" t="s">
        <v>59</v>
      </c>
      <c r="C75" s="478" t="s">
        <v>547</v>
      </c>
      <c r="D75" s="476" t="s">
        <v>60</v>
      </c>
      <c r="E75" s="407">
        <f t="shared" si="5"/>
        <v>5</v>
      </c>
      <c r="F75" s="407"/>
      <c r="G75" s="407"/>
      <c r="H75" s="407"/>
      <c r="I75" s="407"/>
      <c r="J75" s="407">
        <v>2</v>
      </c>
      <c r="K75" s="407">
        <v>1</v>
      </c>
      <c r="L75" s="407">
        <v>3</v>
      </c>
      <c r="M75" s="407">
        <v>1</v>
      </c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>
        <f t="shared" si="6"/>
        <v>0</v>
      </c>
      <c r="AC75" s="407">
        <v>5</v>
      </c>
      <c r="AD75" s="407">
        <f t="shared" si="7"/>
        <v>5</v>
      </c>
      <c r="AE75" s="187">
        <v>3</v>
      </c>
    </row>
    <row r="76" spans="1:32" s="123" customFormat="1" ht="36.75" customHeight="1" x14ac:dyDescent="0.25">
      <c r="A76" s="477"/>
      <c r="B76" s="557"/>
      <c r="C76" s="476" t="s">
        <v>546</v>
      </c>
      <c r="D76" s="476" t="s">
        <v>60</v>
      </c>
      <c r="E76" s="407">
        <f t="shared" si="5"/>
        <v>8</v>
      </c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>
        <v>8</v>
      </c>
      <c r="AA76" s="407">
        <v>1</v>
      </c>
      <c r="AB76" s="407">
        <f t="shared" si="6"/>
        <v>0</v>
      </c>
      <c r="AC76" s="407">
        <v>8</v>
      </c>
      <c r="AD76" s="407">
        <f t="shared" si="7"/>
        <v>8</v>
      </c>
      <c r="AE76" s="187">
        <v>3</v>
      </c>
    </row>
    <row r="77" spans="1:32" s="123" customFormat="1" ht="21.75" customHeight="1" x14ac:dyDescent="0.25">
      <c r="A77" s="558">
        <v>34</v>
      </c>
      <c r="B77" s="557"/>
      <c r="C77" s="340" t="s">
        <v>544</v>
      </c>
      <c r="D77" s="341" t="s">
        <v>60</v>
      </c>
      <c r="E77" s="407">
        <f t="shared" si="5"/>
        <v>1</v>
      </c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Q77" s="407"/>
      <c r="R77" s="407"/>
      <c r="S77" s="407"/>
      <c r="T77" s="407"/>
      <c r="U77" s="407"/>
      <c r="V77" s="407"/>
      <c r="W77" s="407"/>
      <c r="X77" s="407"/>
      <c r="Y77" s="407"/>
      <c r="Z77" s="407">
        <v>1</v>
      </c>
      <c r="AA77" s="407">
        <v>4</v>
      </c>
      <c r="AB77" s="407">
        <f>F77*G77+H77*I77+J77*K77+L77*M77+N77*O77+P77*Q77+R77*S77+T77*U77+V77*W77+Z77*AA77-AC77+X77*Y77</f>
        <v>4</v>
      </c>
      <c r="AC77" s="407"/>
      <c r="AD77" s="407">
        <f t="shared" si="7"/>
        <v>4</v>
      </c>
      <c r="AE77" s="187">
        <v>3</v>
      </c>
    </row>
    <row r="78" spans="1:32" s="123" customFormat="1" ht="23.25" customHeight="1" x14ac:dyDescent="0.25">
      <c r="A78" s="559"/>
      <c r="B78" s="557"/>
      <c r="C78" s="341" t="s">
        <v>60</v>
      </c>
      <c r="D78" s="341" t="s">
        <v>60</v>
      </c>
      <c r="E78" s="407">
        <f t="shared" si="5"/>
        <v>2</v>
      </c>
      <c r="F78" s="407"/>
      <c r="G78" s="407"/>
      <c r="H78" s="407"/>
      <c r="I78" s="407"/>
      <c r="J78" s="407">
        <v>1</v>
      </c>
      <c r="K78" s="407">
        <v>6</v>
      </c>
      <c r="L78" s="407">
        <v>1</v>
      </c>
      <c r="M78" s="407">
        <v>6</v>
      </c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>
        <f>F78*G78+H78*I78+J78*K78+L78*M78+N78*O78+P78*Q78+R78*S78+T78*U78+V78*W78+Z78*AA78-AC78+X78*Y78</f>
        <v>12</v>
      </c>
      <c r="AC78" s="407"/>
      <c r="AD78" s="407">
        <f t="shared" si="7"/>
        <v>12</v>
      </c>
      <c r="AE78" s="187">
        <v>3</v>
      </c>
    </row>
    <row r="79" spans="1:32" s="123" customFormat="1" ht="45.75" customHeight="1" x14ac:dyDescent="0.25">
      <c r="A79" s="559"/>
      <c r="B79" s="557"/>
      <c r="C79" s="476" t="s">
        <v>545</v>
      </c>
      <c r="D79" s="476" t="s">
        <v>61</v>
      </c>
      <c r="E79" s="407">
        <f t="shared" si="5"/>
        <v>3</v>
      </c>
      <c r="F79" s="407"/>
      <c r="G79" s="407"/>
      <c r="H79" s="407"/>
      <c r="I79" s="407"/>
      <c r="J79" s="407"/>
      <c r="K79" s="407"/>
      <c r="L79" s="407"/>
      <c r="M79" s="407"/>
      <c r="N79" s="407">
        <v>3</v>
      </c>
      <c r="O79" s="407">
        <v>1</v>
      </c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>
        <f>F79*G79+H79*I79+J79*K79+L79*M79+N79*O79+P79*Q79+R79*S79+T79*U79+V79*W79+Z79*AA79-AC79+X79*Y79</f>
        <v>0</v>
      </c>
      <c r="AC79" s="407">
        <v>3</v>
      </c>
      <c r="AD79" s="407">
        <f t="shared" si="7"/>
        <v>3</v>
      </c>
      <c r="AE79" s="187">
        <v>3</v>
      </c>
    </row>
    <row r="80" spans="1:32" s="123" customFormat="1" ht="25.5" customHeight="1" x14ac:dyDescent="0.25">
      <c r="A80" s="560"/>
      <c r="B80" s="549"/>
      <c r="C80" s="341" t="s">
        <v>61</v>
      </c>
      <c r="D80" s="341" t="s">
        <v>61</v>
      </c>
      <c r="E80" s="407">
        <f t="shared" si="5"/>
        <v>1</v>
      </c>
      <c r="F80" s="407"/>
      <c r="G80" s="407"/>
      <c r="H80" s="407"/>
      <c r="I80" s="407"/>
      <c r="J80" s="407"/>
      <c r="K80" s="407"/>
      <c r="L80" s="407"/>
      <c r="M80" s="407"/>
      <c r="N80" s="407">
        <v>1</v>
      </c>
      <c r="O80" s="407">
        <v>4</v>
      </c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>
        <f t="shared" si="6"/>
        <v>4</v>
      </c>
      <c r="AC80" s="407"/>
      <c r="AD80" s="407">
        <f t="shared" si="7"/>
        <v>4</v>
      </c>
      <c r="AE80" s="187">
        <v>3</v>
      </c>
    </row>
    <row r="81" spans="1:48" s="123" customFormat="1" ht="37.5" customHeight="1" x14ac:dyDescent="0.25">
      <c r="A81" s="341">
        <v>35</v>
      </c>
      <c r="B81" s="341" t="s">
        <v>62</v>
      </c>
      <c r="C81" s="341" t="s">
        <v>63</v>
      </c>
      <c r="D81" s="341" t="s">
        <v>63</v>
      </c>
      <c r="E81" s="407">
        <f t="shared" si="5"/>
        <v>1</v>
      </c>
      <c r="F81" s="407"/>
      <c r="G81" s="407"/>
      <c r="H81" s="407"/>
      <c r="I81" s="407"/>
      <c r="J81" s="407"/>
      <c r="K81" s="407"/>
      <c r="L81" s="407"/>
      <c r="M81" s="407"/>
      <c r="N81" s="407">
        <v>1</v>
      </c>
      <c r="O81" s="407">
        <v>4</v>
      </c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>
        <f t="shared" si="6"/>
        <v>4</v>
      </c>
      <c r="AC81" s="407"/>
      <c r="AD81" s="407">
        <f t="shared" si="7"/>
        <v>4</v>
      </c>
      <c r="AE81" s="187">
        <v>3</v>
      </c>
    </row>
    <row r="82" spans="1:48" s="123" customFormat="1" ht="21.75" customHeight="1" x14ac:dyDescent="0.25">
      <c r="A82" s="533" t="s">
        <v>54</v>
      </c>
      <c r="B82" s="534"/>
      <c r="C82" s="534"/>
      <c r="D82" s="535"/>
      <c r="E82" s="188">
        <f>SUM(E70:E81)</f>
        <v>26</v>
      </c>
      <c r="F82" s="188">
        <f>SUM(F70:F81)</f>
        <v>0</v>
      </c>
      <c r="G82" s="188">
        <f>F70*G70+F71*G71+F72*G72+F73*G73+F74*G74+F77*G77+F78*G78+F80*G80+F81*G81</f>
        <v>0</v>
      </c>
      <c r="H82" s="188">
        <f>SUM(H70:H81)</f>
        <v>0</v>
      </c>
      <c r="I82" s="188">
        <f>H70*I70+H71*I71+H72*I72+H73*I73+H74*I74+H77*I77+H78*I78+H80*I80+H81*I81</f>
        <v>0</v>
      </c>
      <c r="J82" s="188">
        <f>SUM(J70:J81)</f>
        <v>3</v>
      </c>
      <c r="K82" s="188">
        <f>J70*K70+J71*K71+J72*K72+J73*K73+J74*K74+J75*K75+J76*K76+J77*K77+J78*K78+J79*K79+J80*K80+J81*K81</f>
        <v>8</v>
      </c>
      <c r="L82" s="188">
        <f>SUM(L70:L81)</f>
        <v>7</v>
      </c>
      <c r="M82" s="188">
        <f>L70*M70+L71*M71+L72*M72+L73*M73+L74*M74+L75*M75+L76*M76+L77*M77+L78*M78+L79*M79+L80*M80+L81*M81</f>
        <v>29</v>
      </c>
      <c r="N82" s="188">
        <f>SUM(N70:N81)</f>
        <v>6</v>
      </c>
      <c r="O82" s="188">
        <f>N70*O70+N71*O71+N72*O72+N73*O73+N74*O74+N75*O75+N76*O76+N77*O77+N78*O78+N79*O79+N80*O80+N81*O81</f>
        <v>17</v>
      </c>
      <c r="P82" s="188">
        <f>SUM(P70:P81)</f>
        <v>1</v>
      </c>
      <c r="Q82" s="188">
        <f>P70*Q70+P71*Q71+P72*Q72+P73*Q73+P74*Q74+P75*Q75+P76*Q76+P77*Q77+P78*Q78+P79*Q79+P80*Q80+P81*Q81</f>
        <v>6</v>
      </c>
      <c r="R82" s="188">
        <f>SUM(R70:R81)</f>
        <v>0</v>
      </c>
      <c r="S82" s="188">
        <f>R70*S70+R71*S71+R72*S72+R73*S73+R74*S74+R77*S77+R78*S78+R80*S80+R81*S81</f>
        <v>0</v>
      </c>
      <c r="T82" s="188">
        <f>SUM(T70:T81)</f>
        <v>0</v>
      </c>
      <c r="U82" s="188">
        <f>T70*U70+T71*U71+T72*U72+T73*U73+T74*U74+T77*U77+T78*U78+T80*U80+T81*U81</f>
        <v>0</v>
      </c>
      <c r="V82" s="188">
        <f>SUM(V70:V81)</f>
        <v>0</v>
      </c>
      <c r="W82" s="188">
        <f>V70*W70+V71*W71+V72*W72+V73*W73+V74*W74+V77*W77+V78*W78+V80*W80+V81*W81</f>
        <v>0</v>
      </c>
      <c r="X82" s="188">
        <f>SUM(X70:X81)</f>
        <v>0</v>
      </c>
      <c r="Y82" s="188">
        <f>X70*Y70+X71*Y71+X72*Y72+X73*Y73+X74*Y74+X77*Y77+X78*Y78+X80*Y80+X81*Y81</f>
        <v>0</v>
      </c>
      <c r="Z82" s="188">
        <f>SUM(Z70:Z81)</f>
        <v>9</v>
      </c>
      <c r="AA82" s="188">
        <f>Z70*AA70+Z71*AA71+Z72*AA72+Z73*AA73+Z74*AA74+Z75*AA75+Z76*AA76+Z77*AA77+Z78*AA78+Z79*AA79+Z80*AA80+Z81*AA81</f>
        <v>12</v>
      </c>
      <c r="AB82" s="188">
        <f>SUM(AB70:AB81)</f>
        <v>56</v>
      </c>
      <c r="AC82" s="188">
        <f>SUM(AC70:AC81)</f>
        <v>16</v>
      </c>
      <c r="AD82" s="188">
        <f>SUM(AD70:AD81)</f>
        <v>72</v>
      </c>
      <c r="AE82" s="188"/>
    </row>
    <row r="83" spans="1:48" s="123" customFormat="1" ht="19.5" customHeight="1" x14ac:dyDescent="0.25">
      <c r="A83" s="536" t="s">
        <v>22</v>
      </c>
      <c r="B83" s="537"/>
      <c r="C83" s="537"/>
      <c r="D83" s="538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472"/>
    </row>
    <row r="84" spans="1:48" s="123" customFormat="1" ht="30.75" customHeight="1" x14ac:dyDescent="0.25">
      <c r="A84" s="341">
        <v>36</v>
      </c>
      <c r="B84" s="341" t="s">
        <v>282</v>
      </c>
      <c r="C84" s="341" t="s">
        <v>530</v>
      </c>
      <c r="D84" s="341" t="s">
        <v>530</v>
      </c>
      <c r="E84" s="407">
        <f>F84+H84+J84+L84+N84+P84+R84+T84+V84+X84+Z84</f>
        <v>4</v>
      </c>
      <c r="F84" s="407"/>
      <c r="G84" s="407"/>
      <c r="H84" s="407"/>
      <c r="I84" s="407"/>
      <c r="J84" s="407">
        <v>3</v>
      </c>
      <c r="K84" s="407">
        <v>4</v>
      </c>
      <c r="L84" s="407"/>
      <c r="M84" s="407"/>
      <c r="N84" s="407">
        <v>1</v>
      </c>
      <c r="O84" s="407">
        <v>4</v>
      </c>
      <c r="P84" s="407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407">
        <f>F84*G84+H84*I84+J84*K84+L84*M84+N84*O84+P84*Q84+R84*S84+T84*U84+V84*W84+Z84*AA84-AC84+X84*Y84</f>
        <v>16</v>
      </c>
      <c r="AC84" s="188"/>
      <c r="AD84" s="407">
        <f>AB84+AC84</f>
        <v>16</v>
      </c>
      <c r="AE84" s="187">
        <v>3</v>
      </c>
    </row>
    <row r="85" spans="1:48" s="123" customFormat="1" ht="35.25" customHeight="1" x14ac:dyDescent="0.25">
      <c r="A85" s="341">
        <v>37</v>
      </c>
      <c r="B85" s="341" t="s">
        <v>283</v>
      </c>
      <c r="C85" s="341" t="s">
        <v>530</v>
      </c>
      <c r="D85" s="341" t="s">
        <v>530</v>
      </c>
      <c r="E85" s="407">
        <f>F85+H85+J85+L85+N85+P85+R85+T85+V85+X85+Z85</f>
        <v>1</v>
      </c>
      <c r="F85" s="407"/>
      <c r="G85" s="407"/>
      <c r="H85" s="407"/>
      <c r="I85" s="407"/>
      <c r="J85" s="407"/>
      <c r="K85" s="407"/>
      <c r="L85" s="407"/>
      <c r="M85" s="407"/>
      <c r="N85" s="407">
        <v>1</v>
      </c>
      <c r="O85" s="407">
        <v>4</v>
      </c>
      <c r="P85" s="407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407">
        <f>F85*G85+H85*I85+J85*K85+L85*M85+N85*O85+P85*Q85+R85*S85+T85*U85+V85*W85+Z85*AA85-AC85+X85*Y85</f>
        <v>4</v>
      </c>
      <c r="AC85" s="188"/>
      <c r="AD85" s="407">
        <f>AB85+AC85</f>
        <v>4</v>
      </c>
      <c r="AE85" s="187">
        <v>3</v>
      </c>
    </row>
    <row r="86" spans="1:48" s="123" customFormat="1" ht="15.75" customHeight="1" x14ac:dyDescent="0.25">
      <c r="A86" s="533" t="s">
        <v>54</v>
      </c>
      <c r="B86" s="534"/>
      <c r="C86" s="534"/>
      <c r="D86" s="535"/>
      <c r="E86" s="188">
        <f>SUM(E84:E85)</f>
        <v>5</v>
      </c>
      <c r="F86" s="188">
        <f>SUM(F84:F85)</f>
        <v>0</v>
      </c>
      <c r="G86" s="188">
        <f>F84*G84+F85*G85</f>
        <v>0</v>
      </c>
      <c r="H86" s="188">
        <f>SUM(H84:H85)</f>
        <v>0</v>
      </c>
      <c r="I86" s="188">
        <f>H84*I84+H85*I85</f>
        <v>0</v>
      </c>
      <c r="J86" s="188">
        <f>SUM(J84:J85)</f>
        <v>3</v>
      </c>
      <c r="K86" s="188">
        <f>J84*K84+J85*K85</f>
        <v>12</v>
      </c>
      <c r="L86" s="188">
        <f>SUM(L84:L85)</f>
        <v>0</v>
      </c>
      <c r="M86" s="188">
        <f>L84*M84+L85*M85</f>
        <v>0</v>
      </c>
      <c r="N86" s="188">
        <f>SUM(N84:N85)</f>
        <v>2</v>
      </c>
      <c r="O86" s="188">
        <f>N84*O84+N85*O85</f>
        <v>8</v>
      </c>
      <c r="P86" s="188">
        <f>SUM(P84:P85)</f>
        <v>0</v>
      </c>
      <c r="Q86" s="188">
        <f>P84*Q84+P85*Q85</f>
        <v>0</v>
      </c>
      <c r="R86" s="188">
        <f>SUM(R84:R85)</f>
        <v>0</v>
      </c>
      <c r="S86" s="188">
        <f>R84*S84+R85*S85</f>
        <v>0</v>
      </c>
      <c r="T86" s="188">
        <f>SUM(T84:T85)</f>
        <v>0</v>
      </c>
      <c r="U86" s="188">
        <f>T84*U84+T85*U85</f>
        <v>0</v>
      </c>
      <c r="V86" s="188">
        <f>SUM(V84:V85)</f>
        <v>0</v>
      </c>
      <c r="W86" s="188">
        <f>V84*W84+V85*W85</f>
        <v>0</v>
      </c>
      <c r="X86" s="188">
        <f>SUM(X84:X85)</f>
        <v>0</v>
      </c>
      <c r="Y86" s="188">
        <f>X84*Y84+X85*Y85</f>
        <v>0</v>
      </c>
      <c r="Z86" s="188">
        <f>SUM(Z84:Z85)</f>
        <v>0</v>
      </c>
      <c r="AA86" s="188">
        <f>Z84*AA84+Z85*AA85</f>
        <v>0</v>
      </c>
      <c r="AB86" s="188">
        <f>SUM(AB84:AB85)</f>
        <v>20</v>
      </c>
      <c r="AC86" s="188">
        <f>SUM(AC84:AC85)</f>
        <v>0</v>
      </c>
      <c r="AD86" s="188">
        <f>SUM(AD84:AD85)</f>
        <v>20</v>
      </c>
      <c r="AE86" s="188"/>
    </row>
    <row r="87" spans="1:48" s="123" customFormat="1" ht="15.75" customHeight="1" x14ac:dyDescent="0.25">
      <c r="A87" s="536" t="s">
        <v>230</v>
      </c>
      <c r="B87" s="537"/>
      <c r="C87" s="537"/>
      <c r="D87" s="538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472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1:48" s="123" customFormat="1" ht="25.5" customHeight="1" x14ac:dyDescent="0.25">
      <c r="A88" s="341"/>
      <c r="B88" s="341" t="s">
        <v>251</v>
      </c>
      <c r="C88" s="341" t="s">
        <v>237</v>
      </c>
      <c r="D88" s="342"/>
      <c r="E88" s="187">
        <f>F88+H88+J88+L88+N88+P88+R88+T88+V88+X88+Z88</f>
        <v>1</v>
      </c>
      <c r="F88" s="187"/>
      <c r="G88" s="187"/>
      <c r="H88" s="187"/>
      <c r="I88" s="187"/>
      <c r="J88" s="187">
        <v>1</v>
      </c>
      <c r="K88" s="187">
        <v>4</v>
      </c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>
        <f>F88*G88+H88*I88+J88*K88+L88*M88+N88*O88+P88*Q88+R88*S88+T88*U88+V88*W88+Z88*AA88-AC88+X88*Y88</f>
        <v>4</v>
      </c>
      <c r="AC88" s="187"/>
      <c r="AD88" s="187">
        <f>AB88+AC88</f>
        <v>4</v>
      </c>
      <c r="AE88" s="472" t="s">
        <v>167</v>
      </c>
    </row>
    <row r="89" spans="1:48" s="123" customFormat="1" ht="30" customHeight="1" x14ac:dyDescent="0.25">
      <c r="A89" s="341">
        <v>38</v>
      </c>
      <c r="B89" s="341" t="s">
        <v>66</v>
      </c>
      <c r="C89" s="341" t="s">
        <v>211</v>
      </c>
      <c r="D89" s="341" t="s">
        <v>211</v>
      </c>
      <c r="E89" s="187">
        <f>F89+H89+J89+L89+N89+P89+R89+T89+V89+X89+Z89</f>
        <v>2</v>
      </c>
      <c r="F89" s="187"/>
      <c r="G89" s="187"/>
      <c r="H89" s="187"/>
      <c r="I89" s="187"/>
      <c r="J89" s="187">
        <v>1</v>
      </c>
      <c r="K89" s="187">
        <v>9</v>
      </c>
      <c r="L89" s="187"/>
      <c r="M89" s="187"/>
      <c r="N89" s="187">
        <v>1</v>
      </c>
      <c r="O89" s="187">
        <v>9</v>
      </c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>
        <f>F89*G89+H89*I89+J89*K89+L89*M89+N89*O89+P89*Q89+R89*S89+T89*U89+V89*W89+Z89*AA89-AC89+X89*Y89</f>
        <v>2</v>
      </c>
      <c r="AC89" s="187">
        <v>16</v>
      </c>
      <c r="AD89" s="187">
        <v>18</v>
      </c>
      <c r="AE89" s="192" t="s">
        <v>167</v>
      </c>
    </row>
    <row r="90" spans="1:48" s="123" customFormat="1" ht="16.5" customHeight="1" x14ac:dyDescent="0.25">
      <c r="A90" s="533" t="s">
        <v>54</v>
      </c>
      <c r="B90" s="534"/>
      <c r="C90" s="534"/>
      <c r="D90" s="535"/>
      <c r="E90" s="188">
        <f>SUM(E88:E89)</f>
        <v>3</v>
      </c>
      <c r="F90" s="188">
        <f>SUM(F88:F89)</f>
        <v>0</v>
      </c>
      <c r="G90" s="188">
        <f>G89*F89+F88*G88</f>
        <v>0</v>
      </c>
      <c r="H90" s="188">
        <f>SUM(H88:H89)</f>
        <v>0</v>
      </c>
      <c r="I90" s="188">
        <f>I89*H89+H88*I88</f>
        <v>0</v>
      </c>
      <c r="J90" s="188">
        <f>SUM(J88:J89)</f>
        <v>2</v>
      </c>
      <c r="K90" s="188">
        <f>K88*J88+K89*J89</f>
        <v>13</v>
      </c>
      <c r="L90" s="188">
        <f>SUM(L88:L89)</f>
        <v>0</v>
      </c>
      <c r="M90" s="188">
        <f>M89*L89+L88*M88</f>
        <v>0</v>
      </c>
      <c r="N90" s="188">
        <f>SUM(N88:N89)</f>
        <v>1</v>
      </c>
      <c r="O90" s="188">
        <f>O89*N89+N88*O88</f>
        <v>9</v>
      </c>
      <c r="P90" s="188">
        <f>SUM(P88:P89)</f>
        <v>0</v>
      </c>
      <c r="Q90" s="188">
        <f>Q89*P89+P88*Q88</f>
        <v>0</v>
      </c>
      <c r="R90" s="188">
        <f>SUM(R88:R89)</f>
        <v>0</v>
      </c>
      <c r="S90" s="188"/>
      <c r="T90" s="188"/>
      <c r="U90" s="188"/>
      <c r="V90" s="188"/>
      <c r="W90" s="188"/>
      <c r="X90" s="188"/>
      <c r="Y90" s="188"/>
      <c r="Z90" s="188"/>
      <c r="AA90" s="188"/>
      <c r="AB90" s="188">
        <f>SUM(AB88:AB89)</f>
        <v>6</v>
      </c>
      <c r="AC90" s="188">
        <f>SUM(AC88:AC89)</f>
        <v>16</v>
      </c>
      <c r="AD90" s="188">
        <f>AD88+AD89</f>
        <v>22</v>
      </c>
      <c r="AE90" s="188"/>
    </row>
    <row r="91" spans="1:48" s="125" customFormat="1" ht="16.5" customHeight="1" x14ac:dyDescent="0.25">
      <c r="A91" s="536" t="s">
        <v>21</v>
      </c>
      <c r="B91" s="537"/>
      <c r="C91" s="537"/>
      <c r="D91" s="53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48" s="123" customFormat="1" ht="52.5" customHeight="1" x14ac:dyDescent="0.25">
      <c r="A92" s="341">
        <v>39</v>
      </c>
      <c r="B92" s="341" t="s">
        <v>329</v>
      </c>
      <c r="C92" s="341" t="s">
        <v>328</v>
      </c>
      <c r="D92" s="341" t="s">
        <v>328</v>
      </c>
      <c r="E92" s="407">
        <f>F92+H92+J92+L92+N92+P92+R92+T92+V92+X92+Z92</f>
        <v>1</v>
      </c>
      <c r="F92" s="407"/>
      <c r="G92" s="407"/>
      <c r="H92" s="407"/>
      <c r="I92" s="407"/>
      <c r="J92" s="407"/>
      <c r="K92" s="407"/>
      <c r="L92" s="407">
        <v>1</v>
      </c>
      <c r="M92" s="407">
        <v>4</v>
      </c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>
        <f>F92*G92+H92*I92+J92*K92+L92*M92+N92*O92+P92*Q92+R92*S92+T92*U92+V92*W92+Z92*AA92-AC92+X92*Y92</f>
        <v>4</v>
      </c>
      <c r="AC92" s="407"/>
      <c r="AD92" s="407">
        <f>AB92+AC92</f>
        <v>4</v>
      </c>
      <c r="AE92" s="407">
        <v>38</v>
      </c>
    </row>
    <row r="93" spans="1:48" s="123" customFormat="1" ht="45" customHeight="1" x14ac:dyDescent="0.25">
      <c r="A93" s="341"/>
      <c r="B93" s="341" t="s">
        <v>202</v>
      </c>
      <c r="C93" s="341" t="s">
        <v>461</v>
      </c>
      <c r="D93" s="341" t="s">
        <v>461</v>
      </c>
      <c r="E93" s="407">
        <f>F93+H93+J93+L93+N93+P93+R93+T93+V93+X93+Z93</f>
        <v>1</v>
      </c>
      <c r="F93" s="407"/>
      <c r="G93" s="407"/>
      <c r="H93" s="407"/>
      <c r="I93" s="407"/>
      <c r="J93" s="407">
        <v>1</v>
      </c>
      <c r="K93" s="407">
        <v>8</v>
      </c>
      <c r="L93" s="407"/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>
        <f>F93*G93+H93*I93+J93*K93+L93*M93+N93*O93+P93*Q93+R93*S93+T93*U93+V93*W93+Z93*AA93-AC93+X93*Y93</f>
        <v>8</v>
      </c>
      <c r="AC93" s="407"/>
      <c r="AD93" s="407">
        <f>AB93+AC93</f>
        <v>8</v>
      </c>
      <c r="AE93" s="407">
        <v>3</v>
      </c>
    </row>
    <row r="94" spans="1:48" s="123" customFormat="1" ht="26.25" customHeight="1" x14ac:dyDescent="0.25">
      <c r="A94" s="341">
        <v>40</v>
      </c>
      <c r="B94" s="341" t="s">
        <v>268</v>
      </c>
      <c r="C94" s="341" t="s">
        <v>269</v>
      </c>
      <c r="D94" s="341" t="s">
        <v>269</v>
      </c>
      <c r="E94" s="407">
        <f>F94+H94+J94+L94+N94+P94+R94+T94+V94+X94+Z94</f>
        <v>2</v>
      </c>
      <c r="F94" s="407"/>
      <c r="G94" s="407"/>
      <c r="H94" s="407"/>
      <c r="I94" s="407"/>
      <c r="J94" s="407">
        <v>1</v>
      </c>
      <c r="K94" s="407">
        <v>4</v>
      </c>
      <c r="L94" s="407"/>
      <c r="M94" s="407"/>
      <c r="N94" s="407">
        <v>1</v>
      </c>
      <c r="O94" s="407">
        <v>6</v>
      </c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>
        <f>F94*G94+H94*I94+J94*K94+L94*M94+N94*O94+P94*Q94+R94*S94+T94*U94+V94*W94+Z94*AA94-AC94+X94*Y94</f>
        <v>10</v>
      </c>
      <c r="AC94" s="407"/>
      <c r="AD94" s="407">
        <f>AB94+AC94</f>
        <v>10</v>
      </c>
      <c r="AE94" s="407">
        <v>38</v>
      </c>
    </row>
    <row r="95" spans="1:48" s="123" customFormat="1" ht="21" customHeight="1" x14ac:dyDescent="0.25">
      <c r="A95" s="533" t="s">
        <v>284</v>
      </c>
      <c r="B95" s="534"/>
      <c r="C95" s="534"/>
      <c r="D95" s="535"/>
      <c r="E95" s="188">
        <f>SUM(E92:E94)</f>
        <v>4</v>
      </c>
      <c r="F95" s="188">
        <f>SUM(F92:F94)</f>
        <v>0</v>
      </c>
      <c r="G95" s="188">
        <f>F92*G92+F93*G93+F94*G94</f>
        <v>0</v>
      </c>
      <c r="H95" s="188">
        <f>SUM(H92:H94)</f>
        <v>0</v>
      </c>
      <c r="I95" s="188">
        <f>H92*I92+H93*I93+H94*I94</f>
        <v>0</v>
      </c>
      <c r="J95" s="188">
        <f>SUM(J92:J94)</f>
        <v>2</v>
      </c>
      <c r="K95" s="188">
        <f>J92*K92+J93*K93+J94*K94</f>
        <v>12</v>
      </c>
      <c r="L95" s="188">
        <f>SUM(L92:L94)</f>
        <v>1</v>
      </c>
      <c r="M95" s="188">
        <f>L92*M92+L93*M93+L94*M94</f>
        <v>4</v>
      </c>
      <c r="N95" s="188">
        <f>SUM(N92:N94)</f>
        <v>1</v>
      </c>
      <c r="O95" s="188">
        <f>N92*O92+N93*O93+N94*O94</f>
        <v>6</v>
      </c>
      <c r="P95" s="188">
        <f>SUM(P92:P94)</f>
        <v>0</v>
      </c>
      <c r="Q95" s="188">
        <f>P92*Q92+P93*Q93+P94*Q94</f>
        <v>0</v>
      </c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>
        <f>SUM(AB92:AB94)</f>
        <v>22</v>
      </c>
      <c r="AC95" s="188"/>
      <c r="AD95" s="188">
        <f>SUM(AD92:AD94)</f>
        <v>22</v>
      </c>
      <c r="AE95" s="188"/>
    </row>
    <row r="96" spans="1:48" s="123" customFormat="1" ht="24" customHeight="1" x14ac:dyDescent="0.25">
      <c r="A96" s="167"/>
      <c r="B96" s="308" t="s">
        <v>215</v>
      </c>
      <c r="C96" s="308"/>
      <c r="D96" s="309"/>
      <c r="E96" s="188">
        <f t="shared" ref="E96:Q96" si="8">E63+E68+E82+E86+E90+E95</f>
        <v>120</v>
      </c>
      <c r="F96" s="188">
        <f t="shared" si="8"/>
        <v>16</v>
      </c>
      <c r="G96" s="188">
        <f t="shared" si="8"/>
        <v>32</v>
      </c>
      <c r="H96" s="188">
        <f t="shared" si="8"/>
        <v>4</v>
      </c>
      <c r="I96" s="188">
        <f t="shared" si="8"/>
        <v>8</v>
      </c>
      <c r="J96" s="188">
        <f t="shared" si="8"/>
        <v>32</v>
      </c>
      <c r="K96" s="188">
        <f t="shared" si="8"/>
        <v>147</v>
      </c>
      <c r="L96" s="188">
        <f t="shared" si="8"/>
        <v>27</v>
      </c>
      <c r="M96" s="188">
        <f t="shared" si="8"/>
        <v>131</v>
      </c>
      <c r="N96" s="188">
        <f t="shared" si="8"/>
        <v>14</v>
      </c>
      <c r="O96" s="188">
        <f t="shared" si="8"/>
        <v>58</v>
      </c>
      <c r="P96" s="188">
        <f t="shared" si="8"/>
        <v>3</v>
      </c>
      <c r="Q96" s="188">
        <f t="shared" si="8"/>
        <v>14</v>
      </c>
      <c r="R96" s="188">
        <f>R95+R90+R86+R82+R68+R63</f>
        <v>1</v>
      </c>
      <c r="S96" s="188">
        <f>S95+S90+S86+S82+S68+S63</f>
        <v>4</v>
      </c>
      <c r="T96" s="188">
        <f t="shared" ref="T96:AB96" si="9">T63+T68+T82+T86+T90+T95</f>
        <v>0</v>
      </c>
      <c r="U96" s="188">
        <f t="shared" si="9"/>
        <v>0</v>
      </c>
      <c r="V96" s="188">
        <f t="shared" si="9"/>
        <v>0</v>
      </c>
      <c r="W96" s="188">
        <f t="shared" si="9"/>
        <v>0</v>
      </c>
      <c r="X96" s="188">
        <f t="shared" si="9"/>
        <v>14</v>
      </c>
      <c r="Y96" s="188">
        <f t="shared" si="9"/>
        <v>109</v>
      </c>
      <c r="Z96" s="188">
        <f t="shared" si="9"/>
        <v>9</v>
      </c>
      <c r="AA96" s="188">
        <f t="shared" si="9"/>
        <v>12</v>
      </c>
      <c r="AB96" s="188">
        <f t="shared" si="9"/>
        <v>406</v>
      </c>
      <c r="AC96" s="188">
        <f>AC63+AC68+AC82+AC86+AC90</f>
        <v>109</v>
      </c>
      <c r="AD96" s="188">
        <f>AD63+AD68+AD82+AD86+AD90+AD95</f>
        <v>515</v>
      </c>
      <c r="AE96" s="188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</row>
    <row r="97" spans="1:48" s="123" customFormat="1" ht="21" customHeight="1" x14ac:dyDescent="0.25">
      <c r="A97" s="536" t="s">
        <v>238</v>
      </c>
      <c r="B97" s="537"/>
      <c r="C97" s="537"/>
      <c r="D97" s="538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472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</row>
    <row r="98" spans="1:48" s="123" customFormat="1" ht="23.25" customHeight="1" x14ac:dyDescent="0.25">
      <c r="A98" s="341">
        <v>41</v>
      </c>
      <c r="B98" s="341" t="s">
        <v>327</v>
      </c>
      <c r="C98" s="341" t="s">
        <v>263</v>
      </c>
      <c r="D98" s="341" t="s">
        <v>67</v>
      </c>
      <c r="E98" s="407">
        <f>F98+H98+J98+L98+N98+P98+R98+T98+V98+X98+Z98</f>
        <v>2</v>
      </c>
      <c r="F98" s="407"/>
      <c r="G98" s="407"/>
      <c r="H98" s="407"/>
      <c r="I98" s="407"/>
      <c r="J98" s="407">
        <v>1</v>
      </c>
      <c r="K98" s="407">
        <v>4</v>
      </c>
      <c r="L98" s="407">
        <v>1</v>
      </c>
      <c r="M98" s="407">
        <v>4</v>
      </c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>
        <f>F98*G98+H98*I98+J98*K98+L98*M98+N98*O98+P98*Q98+R98*S98+T98*U98+V98*W98+Z98*AA98-AC98+X98*Y98</f>
        <v>8</v>
      </c>
      <c r="AC98" s="407"/>
      <c r="AD98" s="407">
        <f>AB98+AC98</f>
        <v>8</v>
      </c>
      <c r="AE98" s="187">
        <v>4</v>
      </c>
    </row>
    <row r="99" spans="1:48" s="123" customFormat="1" ht="31.5" customHeight="1" x14ac:dyDescent="0.25">
      <c r="A99" s="341">
        <v>42</v>
      </c>
      <c r="B99" s="341" t="s">
        <v>354</v>
      </c>
      <c r="C99" s="341" t="s">
        <v>349</v>
      </c>
      <c r="D99" s="363" t="s">
        <v>520</v>
      </c>
      <c r="E99" s="407">
        <f>F99+H99+J99+L99+N99+P99+R99+T99+V99+X99+Z99</f>
        <v>1</v>
      </c>
      <c r="F99" s="407"/>
      <c r="G99" s="407"/>
      <c r="H99" s="407"/>
      <c r="I99" s="407"/>
      <c r="J99" s="407"/>
      <c r="K99" s="407"/>
      <c r="L99" s="407">
        <v>1</v>
      </c>
      <c r="M99" s="407">
        <v>4</v>
      </c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>
        <f>F99*G99+H99*I99+J99*K99+L99*M99+N99*O99+P99*Q99+R99*S99+T99*U99+V99*W99+Z99*AA99-AC99+X99*Y99</f>
        <v>4</v>
      </c>
      <c r="AC99" s="407"/>
      <c r="AD99" s="407">
        <f>AB99+AC99</f>
        <v>4</v>
      </c>
      <c r="AE99" s="187">
        <v>1</v>
      </c>
    </row>
    <row r="100" spans="1:48" s="123" customFormat="1" ht="26.25" customHeight="1" x14ac:dyDescent="0.25">
      <c r="A100" s="341" t="s">
        <v>33</v>
      </c>
      <c r="B100" s="341" t="s">
        <v>34</v>
      </c>
      <c r="C100" s="341" t="s">
        <v>35</v>
      </c>
      <c r="D100" s="341" t="s">
        <v>35</v>
      </c>
      <c r="E100" s="407">
        <f>F100+H100+J100+L100+N100+P100+R100+T100+V100+X100+Z100</f>
        <v>1</v>
      </c>
      <c r="F100" s="407"/>
      <c r="G100" s="407"/>
      <c r="H100" s="407"/>
      <c r="I100" s="407"/>
      <c r="J100" s="407"/>
      <c r="K100" s="407"/>
      <c r="L100" s="407"/>
      <c r="M100" s="407"/>
      <c r="N100" s="407">
        <v>1</v>
      </c>
      <c r="O100" s="407">
        <v>6</v>
      </c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>
        <f>F100*G100+H100*I100+J100*K100+L100*M100+N100*O100+P100*Q100+R100*S100+T100*U100+V100*W100+Z100*AA100-AC100+X100*Y100</f>
        <v>6</v>
      </c>
      <c r="AC100" s="407"/>
      <c r="AD100" s="407">
        <f>AB100+AC100</f>
        <v>6</v>
      </c>
      <c r="AE100" s="187">
        <v>3</v>
      </c>
    </row>
    <row r="101" spans="1:48" s="123" customFormat="1" ht="20.25" customHeight="1" x14ac:dyDescent="0.25">
      <c r="A101" s="533" t="s">
        <v>69</v>
      </c>
      <c r="B101" s="534"/>
      <c r="C101" s="534"/>
      <c r="D101" s="535"/>
      <c r="E101" s="188">
        <f>SUM(E98:E100)</f>
        <v>4</v>
      </c>
      <c r="F101" s="188">
        <f>SUM(F98:F100)</f>
        <v>0</v>
      </c>
      <c r="G101" s="188">
        <f>G98*F98+F99*G99+G100*F100</f>
        <v>0</v>
      </c>
      <c r="H101" s="188">
        <f>SUM(H98:H100)</f>
        <v>0</v>
      </c>
      <c r="I101" s="188">
        <f>I98*H98+H99*I99+I100*H100</f>
        <v>0</v>
      </c>
      <c r="J101" s="188">
        <f>SUM(J98:J100)</f>
        <v>1</v>
      </c>
      <c r="K101" s="188">
        <f>K98*J98+J99*K99+K100*J100</f>
        <v>4</v>
      </c>
      <c r="L101" s="188">
        <f>SUM(L98:L100)</f>
        <v>2</v>
      </c>
      <c r="M101" s="188">
        <f>M98*L98+L99*M99+M100*L100</f>
        <v>8</v>
      </c>
      <c r="N101" s="188">
        <f>SUM(N98:N100)</f>
        <v>1</v>
      </c>
      <c r="O101" s="188">
        <f>O98*N98+N99*O99+O100*N100</f>
        <v>6</v>
      </c>
      <c r="P101" s="188">
        <f>SUM(P98:P100)</f>
        <v>0</v>
      </c>
      <c r="Q101" s="188">
        <f>Q98*P98+P99*Q99+Q100*P100</f>
        <v>0</v>
      </c>
      <c r="R101" s="188">
        <f>SUM(R98:R100)</f>
        <v>0</v>
      </c>
      <c r="S101" s="188">
        <f>R98*S98+R99*S99+R100*S100</f>
        <v>0</v>
      </c>
      <c r="T101" s="188">
        <f>SUM(T98:T100)</f>
        <v>0</v>
      </c>
      <c r="U101" s="188">
        <f>U98*T98+T99*U99+U100*T100</f>
        <v>0</v>
      </c>
      <c r="V101" s="188">
        <f>SUM(V98:V100)</f>
        <v>0</v>
      </c>
      <c r="W101" s="188">
        <f>W98*V98+V99*W99+W100*V100</f>
        <v>0</v>
      </c>
      <c r="X101" s="188">
        <f>SUM(X98:X100)</f>
        <v>0</v>
      </c>
      <c r="Y101" s="188">
        <f>Y98*X98+X99*Y99+Y100*X100</f>
        <v>0</v>
      </c>
      <c r="Z101" s="188">
        <f>SUM(Z98:Z100)</f>
        <v>0</v>
      </c>
      <c r="AA101" s="188">
        <f>AA98*Z98+Z99*AA99+AA100*Z100</f>
        <v>0</v>
      </c>
      <c r="AB101" s="188">
        <f>SUM(AB98:AB100)</f>
        <v>18</v>
      </c>
      <c r="AC101" s="188">
        <f>SUM(AC98:AC100)</f>
        <v>0</v>
      </c>
      <c r="AD101" s="188">
        <f>SUM(AD98:AD100)</f>
        <v>18</v>
      </c>
      <c r="AE101" s="188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</row>
    <row r="102" spans="1:48" s="123" customFormat="1" ht="30.75" customHeight="1" x14ac:dyDescent="0.25">
      <c r="A102" s="536" t="s">
        <v>250</v>
      </c>
      <c r="B102" s="537"/>
      <c r="C102" s="537"/>
      <c r="D102" s="538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472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</row>
    <row r="103" spans="1:48" s="123" customFormat="1" ht="33" customHeight="1" x14ac:dyDescent="0.25">
      <c r="A103" s="577" t="s">
        <v>33</v>
      </c>
      <c r="B103" s="548" t="s">
        <v>70</v>
      </c>
      <c r="C103" s="449" t="s">
        <v>219</v>
      </c>
      <c r="D103" s="341" t="s">
        <v>200</v>
      </c>
      <c r="E103" s="187">
        <f>F103+H103+J103+L103+N103+P103+R103+T103+V103+X103+Z103</f>
        <v>1</v>
      </c>
      <c r="F103" s="187"/>
      <c r="G103" s="187"/>
      <c r="H103" s="187"/>
      <c r="I103" s="187"/>
      <c r="J103" s="187"/>
      <c r="K103" s="187"/>
      <c r="L103" s="187"/>
      <c r="M103" s="187"/>
      <c r="N103" s="187">
        <v>1</v>
      </c>
      <c r="O103" s="187">
        <v>4</v>
      </c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>
        <f>F103*G103+H103*I103+J103*K103+L103*M103+N103*O103+P103*Q103+R103*S103+T103*U103+V103*W103+Z103*AA103-AC103+X103*Y103</f>
        <v>4</v>
      </c>
      <c r="AC103" s="187"/>
      <c r="AD103" s="187">
        <v>4</v>
      </c>
      <c r="AE103" s="192">
        <v>1</v>
      </c>
    </row>
    <row r="104" spans="1:48" s="123" customFormat="1" ht="25.5" customHeight="1" x14ac:dyDescent="0.25">
      <c r="A104" s="577"/>
      <c r="B104" s="549"/>
      <c r="C104" s="429" t="s">
        <v>220</v>
      </c>
      <c r="D104" s="341" t="s">
        <v>220</v>
      </c>
      <c r="E104" s="407">
        <f>F104+H104+J104+L104+N104+P104+R104+T104+V104+X104+Z104</f>
        <v>1</v>
      </c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>
        <v>1</v>
      </c>
      <c r="Y104" s="407">
        <v>6</v>
      </c>
      <c r="Z104" s="407"/>
      <c r="AA104" s="407"/>
      <c r="AB104" s="407">
        <f>F104*G104+H104*I104+J104*K104+L104*M104+N104*O104+P104*Q104+R104*S104+T104*U104+V104*W104+Z104*AA104-AC104+X104*Y104</f>
        <v>6</v>
      </c>
      <c r="AC104" s="407"/>
      <c r="AD104" s="407">
        <f>AB104+AC104</f>
        <v>6</v>
      </c>
      <c r="AE104" s="192">
        <v>38</v>
      </c>
    </row>
    <row r="105" spans="1:48" s="123" customFormat="1" ht="25.5" customHeight="1" x14ac:dyDescent="0.25">
      <c r="A105" s="533" t="s">
        <v>54</v>
      </c>
      <c r="B105" s="534"/>
      <c r="C105" s="534"/>
      <c r="D105" s="535"/>
      <c r="E105" s="188">
        <f>SUM(E103:E104)</f>
        <v>2</v>
      </c>
      <c r="F105" s="188">
        <f>SUM(F103:F104)</f>
        <v>0</v>
      </c>
      <c r="G105" s="188">
        <f t="shared" ref="G105" si="10">G104*F104+G103*F103</f>
        <v>0</v>
      </c>
      <c r="H105" s="188">
        <f>SUM(H103:H104)</f>
        <v>0</v>
      </c>
      <c r="I105" s="188">
        <f t="shared" ref="I105" si="11">I104*H104+I103*H103</f>
        <v>0</v>
      </c>
      <c r="J105" s="188">
        <f>SUM(J103:J104)</f>
        <v>0</v>
      </c>
      <c r="K105" s="188">
        <f>K104*J104+K103*J103</f>
        <v>0</v>
      </c>
      <c r="L105" s="188">
        <f>SUM(L103:L104)</f>
        <v>0</v>
      </c>
      <c r="M105" s="188">
        <f t="shared" ref="M105" si="12">M104*L104+M103*L103</f>
        <v>0</v>
      </c>
      <c r="N105" s="188">
        <f>SUM(N103:N104)</f>
        <v>1</v>
      </c>
      <c r="O105" s="188">
        <f t="shared" ref="O105" si="13">O104*N104+O103*N103</f>
        <v>4</v>
      </c>
      <c r="P105" s="188">
        <f>SUM(P103:P104)</f>
        <v>0</v>
      </c>
      <c r="Q105" s="188">
        <f>Q104*P104+Q103*P103</f>
        <v>0</v>
      </c>
      <c r="R105" s="188">
        <f>SUM(R103:R104)</f>
        <v>0</v>
      </c>
      <c r="S105" s="188">
        <f>R103*S103+R104*S104</f>
        <v>0</v>
      </c>
      <c r="T105" s="188">
        <f t="shared" ref="T105" si="14">T104*S104+T103*S103</f>
        <v>0</v>
      </c>
      <c r="U105" s="188">
        <f>SUM(U103:U104)</f>
        <v>0</v>
      </c>
      <c r="V105" s="188">
        <f t="shared" ref="V105" si="15">V104*U104+V103*U103</f>
        <v>0</v>
      </c>
      <c r="W105" s="188">
        <f>SUM(W103:W104)</f>
        <v>0</v>
      </c>
      <c r="X105" s="188">
        <f>SUM(X103:X104)</f>
        <v>1</v>
      </c>
      <c r="Y105" s="188">
        <f t="shared" ref="Y105" si="16">Y104*X104+Y103*X103</f>
        <v>6</v>
      </c>
      <c r="Z105" s="188">
        <f>SUM(Z103:Z104)</f>
        <v>0</v>
      </c>
      <c r="AA105" s="188">
        <f>Z103*AA103+Z104*AA104</f>
        <v>0</v>
      </c>
      <c r="AB105" s="188">
        <f>SUM(AB103:AB104)</f>
        <v>10</v>
      </c>
      <c r="AC105" s="188">
        <f>SUM(AC101:AC104)</f>
        <v>0</v>
      </c>
      <c r="AD105" s="188">
        <f>SUM(AD103:AD104)</f>
        <v>10</v>
      </c>
      <c r="AE105" s="188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</row>
    <row r="106" spans="1:48" s="123" customFormat="1" ht="35.25" customHeight="1" x14ac:dyDescent="0.25">
      <c r="A106" s="536" t="s">
        <v>246</v>
      </c>
      <c r="B106" s="537"/>
      <c r="C106" s="537"/>
      <c r="D106" s="538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472"/>
      <c r="AF106" s="124"/>
      <c r="AG106" s="124"/>
      <c r="AH106" s="124"/>
      <c r="AI106" s="124"/>
      <c r="AJ106" s="124"/>
    </row>
    <row r="107" spans="1:48" s="123" customFormat="1" ht="25.5" customHeight="1" x14ac:dyDescent="0.25">
      <c r="A107" s="334" t="s">
        <v>33</v>
      </c>
      <c r="B107" s="341" t="s">
        <v>314</v>
      </c>
      <c r="C107" s="548" t="s">
        <v>179</v>
      </c>
      <c r="D107" s="341" t="s">
        <v>421</v>
      </c>
      <c r="E107" s="407">
        <f>F107+H107+J107+L107+N107+P107+R107+T107+V107+X107+Z107</f>
        <v>3</v>
      </c>
      <c r="F107" s="407"/>
      <c r="G107" s="407"/>
      <c r="H107" s="407"/>
      <c r="I107" s="407"/>
      <c r="J107" s="407">
        <v>1</v>
      </c>
      <c r="K107" s="407">
        <v>6</v>
      </c>
      <c r="L107" s="407">
        <v>2</v>
      </c>
      <c r="M107" s="407">
        <v>4</v>
      </c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>
        <f>F107*G107+H107*I107+J107*K107+L107*M107+N107*O107+P107*Q107+R107*S107+T107*U107+V107*W107+Z107*AA107-AC107+X107*Y107</f>
        <v>14</v>
      </c>
      <c r="AC107" s="407"/>
      <c r="AD107" s="407">
        <f>AB107+AC107</f>
        <v>14</v>
      </c>
      <c r="AE107" s="472">
        <v>38</v>
      </c>
    </row>
    <row r="108" spans="1:48" s="123" customFormat="1" ht="34.5" customHeight="1" x14ac:dyDescent="0.25">
      <c r="A108" s="341">
        <v>43</v>
      </c>
      <c r="B108" s="341" t="s">
        <v>71</v>
      </c>
      <c r="C108" s="549"/>
      <c r="D108" s="341" t="s">
        <v>72</v>
      </c>
      <c r="E108" s="407">
        <f>F108+H108+J108+L108+N108+P108+R108+T108+V108+X108+Z108</f>
        <v>1</v>
      </c>
      <c r="F108" s="407"/>
      <c r="G108" s="407"/>
      <c r="H108" s="407"/>
      <c r="I108" s="407"/>
      <c r="J108" s="407">
        <v>1</v>
      </c>
      <c r="K108" s="407">
        <v>4</v>
      </c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>
        <f>F108*G108+H108*I108+J108*K108+L108*M108+N108*O108+P108*Q108+R108*S108+T108*U108+V108*W108+Z108*AA108-AC108+X108*Y108</f>
        <v>4</v>
      </c>
      <c r="AC108" s="407"/>
      <c r="AD108" s="407">
        <f>AB108+AC108</f>
        <v>4</v>
      </c>
      <c r="AE108" s="192">
        <v>1</v>
      </c>
    </row>
    <row r="109" spans="1:48" s="123" customFormat="1" ht="25.5" customHeight="1" x14ac:dyDescent="0.25">
      <c r="A109" s="533" t="s">
        <v>54</v>
      </c>
      <c r="B109" s="534"/>
      <c r="C109" s="534"/>
      <c r="D109" s="535"/>
      <c r="E109" s="188">
        <f>SUM(E107:E108)</f>
        <v>4</v>
      </c>
      <c r="F109" s="188">
        <f>SUM(F107:F108)</f>
        <v>0</v>
      </c>
      <c r="G109" s="188">
        <f>F107*G107+G108*F108</f>
        <v>0</v>
      </c>
      <c r="H109" s="188">
        <f>SUM(H107:H108)</f>
        <v>0</v>
      </c>
      <c r="I109" s="188">
        <f>H107*I107+I108*H108</f>
        <v>0</v>
      </c>
      <c r="J109" s="188">
        <f>SUM(J107:J108)</f>
        <v>2</v>
      </c>
      <c r="K109" s="188">
        <f>J107*K107+K108*J108</f>
        <v>10</v>
      </c>
      <c r="L109" s="188">
        <f>SUM(L107:L108)</f>
        <v>2</v>
      </c>
      <c r="M109" s="188">
        <f>L107*M107+M108*L108</f>
        <v>8</v>
      </c>
      <c r="N109" s="188">
        <f>SUM(N107:N108)</f>
        <v>0</v>
      </c>
      <c r="O109" s="188" t="s">
        <v>549</v>
      </c>
      <c r="P109" s="188">
        <f>SUM(P107:P108)</f>
        <v>0</v>
      </c>
      <c r="Q109" s="188">
        <f>P107*Q107+Q108*P108</f>
        <v>0</v>
      </c>
      <c r="R109" s="188">
        <f>SUM(R108)</f>
        <v>0</v>
      </c>
      <c r="S109" s="188">
        <f>R108*S108</f>
        <v>0</v>
      </c>
      <c r="T109" s="188">
        <f>SUM(T107:T108)</f>
        <v>0</v>
      </c>
      <c r="U109" s="188">
        <f>T107*U107+U108*T108</f>
        <v>0</v>
      </c>
      <c r="V109" s="188">
        <f>SUM(V107:V108)</f>
        <v>0</v>
      </c>
      <c r="W109" s="188">
        <f>V107*W107+W108*V108</f>
        <v>0</v>
      </c>
      <c r="X109" s="188">
        <f>SUM(X107:X108)</f>
        <v>0</v>
      </c>
      <c r="Y109" s="188">
        <f>X107*Y107+Y108*X108</f>
        <v>0</v>
      </c>
      <c r="Z109" s="188">
        <f>SUM(Z107:Z108)</f>
        <v>0</v>
      </c>
      <c r="AA109" s="188">
        <f>Z107*AA107+AA108*Z108</f>
        <v>0</v>
      </c>
      <c r="AB109" s="188">
        <f>SUM(AB107:AB108)</f>
        <v>18</v>
      </c>
      <c r="AC109" s="188">
        <f>SUM(AC107:AC108)</f>
        <v>0</v>
      </c>
      <c r="AD109" s="188">
        <f>SUM(AD107:AD108)</f>
        <v>18</v>
      </c>
      <c r="AE109" s="188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</row>
    <row r="110" spans="1:48" s="123" customFormat="1" ht="36" customHeight="1" x14ac:dyDescent="0.25">
      <c r="A110" s="536" t="s">
        <v>231</v>
      </c>
      <c r="B110" s="537"/>
      <c r="C110" s="537"/>
      <c r="D110" s="538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472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</row>
    <row r="111" spans="1:48" s="123" customFormat="1" ht="63.75" customHeight="1" x14ac:dyDescent="0.25">
      <c r="A111" s="341" t="s">
        <v>33</v>
      </c>
      <c r="B111" s="341" t="s">
        <v>62</v>
      </c>
      <c r="C111" s="339" t="s">
        <v>258</v>
      </c>
      <c r="D111" s="341" t="s">
        <v>73</v>
      </c>
      <c r="E111" s="407">
        <f t="shared" ref="E111:E117" si="17">F111+H111+J111+L111+N111+P111+R111+T111+V111+X111+Z111</f>
        <v>1</v>
      </c>
      <c r="F111" s="407"/>
      <c r="G111" s="407"/>
      <c r="H111" s="407"/>
      <c r="I111" s="407"/>
      <c r="J111" s="407"/>
      <c r="K111" s="407"/>
      <c r="L111" s="407"/>
      <c r="M111" s="407"/>
      <c r="N111" s="407">
        <v>1</v>
      </c>
      <c r="O111" s="407">
        <v>1</v>
      </c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>
        <f t="shared" ref="AB111:AB117" si="18">F111*G111+H111*I111+J111*K111+L111*M111+N111*O111+P111*Q111+R111*S111+T111*U111+V111*W111+Z111*AA111-AC111+X111*Y111</f>
        <v>1</v>
      </c>
      <c r="AC111" s="407"/>
      <c r="AD111" s="407">
        <f t="shared" ref="AD111:AD121" si="19">AB111+AC111</f>
        <v>1</v>
      </c>
      <c r="AE111" s="192">
        <v>3</v>
      </c>
    </row>
    <row r="112" spans="1:48" s="123" customFormat="1" ht="62.25" customHeight="1" x14ac:dyDescent="0.25">
      <c r="A112" s="558">
        <v>44</v>
      </c>
      <c r="B112" s="548" t="s">
        <v>436</v>
      </c>
      <c r="C112" s="339" t="s">
        <v>503</v>
      </c>
      <c r="D112" s="341" t="s">
        <v>495</v>
      </c>
      <c r="E112" s="407">
        <f t="shared" si="17"/>
        <v>1</v>
      </c>
      <c r="F112" s="407"/>
      <c r="G112" s="407"/>
      <c r="H112" s="407"/>
      <c r="I112" s="407"/>
      <c r="J112" s="407"/>
      <c r="K112" s="407"/>
      <c r="L112" s="407"/>
      <c r="M112" s="407"/>
      <c r="N112" s="407">
        <v>1</v>
      </c>
      <c r="O112" s="407">
        <v>1</v>
      </c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>
        <f t="shared" si="18"/>
        <v>1</v>
      </c>
      <c r="AC112" s="407"/>
      <c r="AD112" s="407">
        <f t="shared" si="19"/>
        <v>1</v>
      </c>
      <c r="AE112" s="192">
        <v>3</v>
      </c>
    </row>
    <row r="113" spans="1:48" s="123" customFormat="1" ht="61.5" customHeight="1" x14ac:dyDescent="0.25">
      <c r="A113" s="560"/>
      <c r="B113" s="549"/>
      <c r="C113" s="339" t="s">
        <v>478</v>
      </c>
      <c r="D113" s="341" t="s">
        <v>73</v>
      </c>
      <c r="E113" s="407">
        <f t="shared" si="17"/>
        <v>1</v>
      </c>
      <c r="F113" s="407"/>
      <c r="G113" s="407"/>
      <c r="H113" s="407"/>
      <c r="I113" s="407"/>
      <c r="J113" s="407"/>
      <c r="K113" s="407"/>
      <c r="L113" s="407"/>
      <c r="M113" s="407"/>
      <c r="N113" s="407">
        <v>1</v>
      </c>
      <c r="O113" s="407">
        <v>1</v>
      </c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>
        <f t="shared" si="18"/>
        <v>1</v>
      </c>
      <c r="AC113" s="407"/>
      <c r="AD113" s="407">
        <f t="shared" si="19"/>
        <v>1</v>
      </c>
      <c r="AE113" s="192">
        <v>3</v>
      </c>
    </row>
    <row r="114" spans="1:48" s="123" customFormat="1" ht="62.25" customHeight="1" x14ac:dyDescent="0.25">
      <c r="A114" s="558">
        <v>45</v>
      </c>
      <c r="B114" s="548" t="s">
        <v>473</v>
      </c>
      <c r="C114" s="339" t="s">
        <v>503</v>
      </c>
      <c r="D114" s="439" t="s">
        <v>495</v>
      </c>
      <c r="E114" s="407">
        <f t="shared" si="17"/>
        <v>1</v>
      </c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>
        <v>1</v>
      </c>
      <c r="S114" s="407">
        <v>1</v>
      </c>
      <c r="T114" s="407"/>
      <c r="U114" s="407"/>
      <c r="V114" s="407"/>
      <c r="W114" s="407"/>
      <c r="X114" s="407"/>
      <c r="Y114" s="407"/>
      <c r="Z114" s="407"/>
      <c r="AA114" s="407"/>
      <c r="AB114" s="407">
        <f t="shared" si="18"/>
        <v>1</v>
      </c>
      <c r="AC114" s="407"/>
      <c r="AD114" s="407">
        <f t="shared" si="19"/>
        <v>1</v>
      </c>
      <c r="AE114" s="192">
        <v>38</v>
      </c>
    </row>
    <row r="115" spans="1:48" s="123" customFormat="1" ht="63" customHeight="1" x14ac:dyDescent="0.25">
      <c r="A115" s="560"/>
      <c r="B115" s="549"/>
      <c r="C115" s="339" t="s">
        <v>478</v>
      </c>
      <c r="D115" s="439" t="s">
        <v>73</v>
      </c>
      <c r="E115" s="407">
        <f t="shared" si="17"/>
        <v>1</v>
      </c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>
        <v>1</v>
      </c>
      <c r="S115" s="407">
        <v>1</v>
      </c>
      <c r="T115" s="407"/>
      <c r="U115" s="407"/>
      <c r="V115" s="407"/>
      <c r="W115" s="407"/>
      <c r="X115" s="407"/>
      <c r="Y115" s="407"/>
      <c r="Z115" s="407"/>
      <c r="AA115" s="407"/>
      <c r="AB115" s="407">
        <f t="shared" si="18"/>
        <v>1</v>
      </c>
      <c r="AC115" s="407"/>
      <c r="AD115" s="407">
        <f t="shared" si="19"/>
        <v>1</v>
      </c>
      <c r="AE115" s="192">
        <v>38</v>
      </c>
    </row>
    <row r="116" spans="1:48" s="123" customFormat="1" ht="65.25" customHeight="1" x14ac:dyDescent="0.25">
      <c r="A116" s="558"/>
      <c r="B116" s="548" t="s">
        <v>282</v>
      </c>
      <c r="C116" s="339" t="s">
        <v>503</v>
      </c>
      <c r="D116" s="439" t="s">
        <v>495</v>
      </c>
      <c r="E116" s="407">
        <f t="shared" si="17"/>
        <v>1</v>
      </c>
      <c r="F116" s="407"/>
      <c r="G116" s="407"/>
      <c r="H116" s="407"/>
      <c r="I116" s="407"/>
      <c r="J116" s="407"/>
      <c r="K116" s="407"/>
      <c r="L116" s="407">
        <v>1</v>
      </c>
      <c r="M116" s="407">
        <v>1</v>
      </c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>
        <f t="shared" si="18"/>
        <v>1</v>
      </c>
      <c r="AC116" s="407"/>
      <c r="AD116" s="407">
        <f t="shared" si="19"/>
        <v>1</v>
      </c>
      <c r="AE116" s="192">
        <v>3</v>
      </c>
    </row>
    <row r="117" spans="1:48" s="123" customFormat="1" ht="69" customHeight="1" x14ac:dyDescent="0.25">
      <c r="A117" s="560"/>
      <c r="B117" s="549"/>
      <c r="C117" s="339" t="s">
        <v>479</v>
      </c>
      <c r="D117" s="341" t="s">
        <v>73</v>
      </c>
      <c r="E117" s="407">
        <f t="shared" si="17"/>
        <v>1</v>
      </c>
      <c r="F117" s="407"/>
      <c r="G117" s="407"/>
      <c r="H117" s="407"/>
      <c r="I117" s="407"/>
      <c r="J117" s="407"/>
      <c r="K117" s="407"/>
      <c r="L117" s="407">
        <v>1</v>
      </c>
      <c r="M117" s="407">
        <v>1</v>
      </c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>
        <f t="shared" si="18"/>
        <v>1</v>
      </c>
      <c r="AC117" s="407"/>
      <c r="AD117" s="407">
        <f t="shared" si="19"/>
        <v>1</v>
      </c>
      <c r="AE117" s="192">
        <v>3</v>
      </c>
    </row>
    <row r="118" spans="1:48" s="123" customFormat="1" ht="63.75" customHeight="1" x14ac:dyDescent="0.25">
      <c r="A118" s="341">
        <v>46</v>
      </c>
      <c r="B118" s="341" t="s">
        <v>441</v>
      </c>
      <c r="C118" s="339" t="s">
        <v>437</v>
      </c>
      <c r="D118" s="341" t="s">
        <v>73</v>
      </c>
      <c r="E118" s="407">
        <f t="shared" ref="E118:E121" si="20">F118+H118+J118+L118+N118+P118+R118+T118+V118+X118+Z118</f>
        <v>1</v>
      </c>
      <c r="F118" s="407"/>
      <c r="G118" s="407"/>
      <c r="H118" s="407"/>
      <c r="I118" s="407"/>
      <c r="J118" s="407">
        <v>1</v>
      </c>
      <c r="K118" s="407">
        <v>1</v>
      </c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>
        <f t="shared" ref="AB118:AB121" si="21">F118*G118+H118*I118+J118*K118+L118*M118+N118*O118+P118*Q118+R118*S118+T118*U118+V118*W118+Z118*AA118-AC118+X118*Y118</f>
        <v>1</v>
      </c>
      <c r="AC118" s="407"/>
      <c r="AD118" s="407">
        <f t="shared" si="19"/>
        <v>1</v>
      </c>
      <c r="AE118" s="192">
        <v>3</v>
      </c>
    </row>
    <row r="119" spans="1:48" s="123" customFormat="1" ht="66.75" customHeight="1" x14ac:dyDescent="0.25">
      <c r="A119" s="341">
        <v>47</v>
      </c>
      <c r="B119" s="339" t="s">
        <v>504</v>
      </c>
      <c r="C119" s="339" t="s">
        <v>505</v>
      </c>
      <c r="D119" s="439" t="s">
        <v>495</v>
      </c>
      <c r="E119" s="407">
        <f t="shared" si="20"/>
        <v>1</v>
      </c>
      <c r="F119" s="407"/>
      <c r="G119" s="407"/>
      <c r="H119" s="407"/>
      <c r="I119" s="407"/>
      <c r="J119" s="407"/>
      <c r="K119" s="407"/>
      <c r="L119" s="407">
        <v>1</v>
      </c>
      <c r="M119" s="407">
        <v>1</v>
      </c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>
        <f t="shared" si="21"/>
        <v>1</v>
      </c>
      <c r="AC119" s="407"/>
      <c r="AD119" s="407">
        <f>AB119+AC119</f>
        <v>1</v>
      </c>
      <c r="AE119" s="192">
        <v>4</v>
      </c>
    </row>
    <row r="120" spans="1:48" s="123" customFormat="1" ht="66" customHeight="1" x14ac:dyDescent="0.25">
      <c r="A120" s="558">
        <v>48</v>
      </c>
      <c r="B120" s="548" t="s">
        <v>320</v>
      </c>
      <c r="C120" s="339" t="s">
        <v>505</v>
      </c>
      <c r="D120" s="439" t="s">
        <v>495</v>
      </c>
      <c r="E120" s="407">
        <f t="shared" si="20"/>
        <v>2</v>
      </c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>
        <v>2</v>
      </c>
      <c r="S120" s="407">
        <v>1</v>
      </c>
      <c r="T120" s="407"/>
      <c r="U120" s="407"/>
      <c r="V120" s="407"/>
      <c r="W120" s="407"/>
      <c r="X120" s="407"/>
      <c r="Y120" s="407"/>
      <c r="Z120" s="407"/>
      <c r="AA120" s="407"/>
      <c r="AB120" s="407">
        <f t="shared" si="21"/>
        <v>2</v>
      </c>
      <c r="AC120" s="407"/>
      <c r="AD120" s="407">
        <f>AB120+AC120</f>
        <v>2</v>
      </c>
      <c r="AE120" s="192">
        <v>1</v>
      </c>
    </row>
    <row r="121" spans="1:48" s="123" customFormat="1" ht="69" customHeight="1" x14ac:dyDescent="0.25">
      <c r="A121" s="560"/>
      <c r="B121" s="549"/>
      <c r="C121" s="339" t="s">
        <v>478</v>
      </c>
      <c r="D121" s="341" t="s">
        <v>73</v>
      </c>
      <c r="E121" s="407">
        <f t="shared" si="20"/>
        <v>2</v>
      </c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>
        <v>2</v>
      </c>
      <c r="S121" s="407">
        <v>1</v>
      </c>
      <c r="T121" s="407"/>
      <c r="U121" s="407"/>
      <c r="V121" s="407"/>
      <c r="W121" s="407"/>
      <c r="X121" s="407"/>
      <c r="Y121" s="407"/>
      <c r="Z121" s="407"/>
      <c r="AA121" s="407"/>
      <c r="AB121" s="407">
        <f t="shared" si="21"/>
        <v>2</v>
      </c>
      <c r="AC121" s="407"/>
      <c r="AD121" s="407">
        <f t="shared" si="19"/>
        <v>2</v>
      </c>
      <c r="AE121" s="192">
        <v>1</v>
      </c>
    </row>
    <row r="122" spans="1:48" s="123" customFormat="1" ht="21.75" customHeight="1" x14ac:dyDescent="0.25">
      <c r="A122" s="533" t="s">
        <v>54</v>
      </c>
      <c r="B122" s="534"/>
      <c r="C122" s="534"/>
      <c r="D122" s="535"/>
      <c r="E122" s="188">
        <f>SUM(E111:E121)</f>
        <v>13</v>
      </c>
      <c r="F122" s="188">
        <f>SUM(F111:F121)</f>
        <v>0</v>
      </c>
      <c r="G122" s="188">
        <f>G111*F111+F112*G112+F114*G114+F113*G113+F115*G115+F116*G116+F117*G117+G118*F118+F119*G119+F120*G120+G121*F121</f>
        <v>0</v>
      </c>
      <c r="H122" s="188">
        <f>SUM(H111:H121)</f>
        <v>0</v>
      </c>
      <c r="I122" s="188">
        <f>I111*H111+H112*I112+H114*I114+H113*I113+H115*I115+H116*I116+H117*I117+I118*H118+H119*I119+H120*I120+I121*H121</f>
        <v>0</v>
      </c>
      <c r="J122" s="188">
        <f>SUM(J111:J121)</f>
        <v>1</v>
      </c>
      <c r="K122" s="188">
        <f>K111*J111+J112*K112+J114*K114+J113*K113+J115*K115+J116*K116+J117*K117+K118*J118+J119*K119+J120*K120+K121*J121</f>
        <v>1</v>
      </c>
      <c r="L122" s="188">
        <f>SUM(L111:L121)</f>
        <v>3</v>
      </c>
      <c r="M122" s="188">
        <f>M111*L111+L112*M112+L114*M114+L113*M113+L115*M115+L116*M116+L117*M117+M118*L118+L119*M119+L120*M120+M121*L121</f>
        <v>3</v>
      </c>
      <c r="N122" s="188">
        <f>SUM(N111:N121)</f>
        <v>3</v>
      </c>
      <c r="O122" s="188">
        <f>O111*N111+N112*O112+N114*O114+N113*O113+N115*O115+N116*O116+N117*O117+O118*N118+N119*O119+N120*O120+O121*N121</f>
        <v>3</v>
      </c>
      <c r="P122" s="188">
        <f>SUM(P111:P121)</f>
        <v>0</v>
      </c>
      <c r="Q122" s="188">
        <f>Q111*P111+P112*Q112+P114*Q114+P113*Q113+P115*Q115+P116*Q116+P117*Q117+Q118*P118+P119*Q119+P120*Q120+Q121*P121</f>
        <v>0</v>
      </c>
      <c r="R122" s="188">
        <f>SUM(R111:R121)</f>
        <v>6</v>
      </c>
      <c r="S122" s="188">
        <f>S111*R111+R112*S112+R114*S114+R113*S113+R115*S115+R116*S116+R117*S117+S118*R118+R119*S119+R120*S120+S121*R121</f>
        <v>6</v>
      </c>
      <c r="T122" s="188">
        <f>SUM(T111:T121)</f>
        <v>0</v>
      </c>
      <c r="U122" s="188">
        <f>U111*T111+T112*U112+T114*U114+T113*U113+T115*U115+T116*U116+T117*U117+U118*T118+T119*U119+T120*U120+U121*T121</f>
        <v>0</v>
      </c>
      <c r="V122" s="188">
        <f>SUM(V111:V121)</f>
        <v>0</v>
      </c>
      <c r="W122" s="188">
        <f>W111*V111+V112*W112+V114*W114+V113*W113+V115*W115+V116*W116+V117*W117+W118*V118+V119*W119+V120*W120+W121*V121</f>
        <v>0</v>
      </c>
      <c r="X122" s="188">
        <f>SUM(X111:X121)</f>
        <v>0</v>
      </c>
      <c r="Y122" s="188">
        <f>Y111*X111+X112*Y112+X114*Y114+X113*Y113+X115*Y115+X116*Y116+X117*Y117+Y118*X118+X119*Y119+X120*Y120+Y121*X121</f>
        <v>0</v>
      </c>
      <c r="Z122" s="188">
        <f>SUM(Z111:Z121)</f>
        <v>0</v>
      </c>
      <c r="AA122" s="188">
        <f>AA111*Z111+Z112*AA112+Z114*AA114+Z113*AA113+Z115*AA115+Z116*AA116+Z117*AA117+AA118*Z118+Z119*AA119+Z120*AA120+AA121*Z121</f>
        <v>0</v>
      </c>
      <c r="AB122" s="188">
        <f>SUM(AB111:AB121)</f>
        <v>13</v>
      </c>
      <c r="AC122" s="188">
        <f>SUM(AC111:AC121)</f>
        <v>0</v>
      </c>
      <c r="AD122" s="188">
        <f>SUM(AD111:AD121)</f>
        <v>13</v>
      </c>
      <c r="AE122" s="188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</row>
    <row r="123" spans="1:48" s="123" customFormat="1" ht="24.75" customHeight="1" x14ac:dyDescent="0.25">
      <c r="A123" s="536" t="s">
        <v>23</v>
      </c>
      <c r="B123" s="537"/>
      <c r="C123" s="537"/>
      <c r="D123" s="538"/>
      <c r="E123" s="188"/>
      <c r="F123" s="188"/>
      <c r="G123" s="188"/>
      <c r="H123" s="188"/>
      <c r="I123" s="188"/>
      <c r="J123" s="189"/>
      <c r="K123" s="189"/>
      <c r="L123" s="189"/>
      <c r="M123" s="189"/>
      <c r="N123" s="189"/>
      <c r="O123" s="189"/>
      <c r="P123" s="188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92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</row>
    <row r="124" spans="1:48" s="123" customFormat="1" ht="26.25" customHeight="1" x14ac:dyDescent="0.25">
      <c r="A124" s="341"/>
      <c r="B124" s="341" t="s">
        <v>316</v>
      </c>
      <c r="C124" s="341" t="s">
        <v>74</v>
      </c>
      <c r="D124" s="341" t="s">
        <v>74</v>
      </c>
      <c r="E124" s="407">
        <f t="shared" ref="E124:E129" si="22">F124+H124+J124+L124+N124+P124+R124+T124+V124+X124+Z124</f>
        <v>2</v>
      </c>
      <c r="F124" s="407"/>
      <c r="G124" s="407"/>
      <c r="H124" s="407"/>
      <c r="I124" s="407"/>
      <c r="J124" s="187">
        <v>1</v>
      </c>
      <c r="K124" s="187">
        <v>2</v>
      </c>
      <c r="L124" s="187">
        <v>1</v>
      </c>
      <c r="M124" s="187">
        <v>2</v>
      </c>
      <c r="N124" s="187"/>
      <c r="O124" s="187"/>
      <c r="P124" s="40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>
        <f t="shared" ref="AB124:AB129" si="23">F124*G124+H124*I124+J124*K124+L124*M124+N124*O124+P124*Q124+R124*S124+T124*U124+V124*W124+Z124*AA124-AC124+X124*Y124</f>
        <v>4</v>
      </c>
      <c r="AC124" s="187"/>
      <c r="AD124" s="187">
        <f t="shared" ref="AD124:AD129" si="24">AB124+AC124</f>
        <v>4</v>
      </c>
      <c r="AE124" s="192">
        <v>7</v>
      </c>
    </row>
    <row r="125" spans="1:48" s="123" customFormat="1" ht="30" customHeight="1" x14ac:dyDescent="0.25">
      <c r="A125" s="341"/>
      <c r="B125" s="341" t="s">
        <v>441</v>
      </c>
      <c r="C125" s="341" t="s">
        <v>74</v>
      </c>
      <c r="D125" s="341" t="s">
        <v>74</v>
      </c>
      <c r="E125" s="407">
        <f t="shared" si="22"/>
        <v>1</v>
      </c>
      <c r="F125" s="407"/>
      <c r="G125" s="407"/>
      <c r="H125" s="407"/>
      <c r="I125" s="407"/>
      <c r="J125" s="187">
        <v>1</v>
      </c>
      <c r="K125" s="187">
        <v>1</v>
      </c>
      <c r="L125" s="187"/>
      <c r="M125" s="187"/>
      <c r="N125" s="187"/>
      <c r="O125" s="187"/>
      <c r="P125" s="40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>
        <f t="shared" si="23"/>
        <v>1</v>
      </c>
      <c r="AC125" s="187"/>
      <c r="AD125" s="187">
        <f t="shared" si="24"/>
        <v>1</v>
      </c>
      <c r="AE125" s="192">
        <v>3</v>
      </c>
    </row>
    <row r="126" spans="1:48" s="123" customFormat="1" ht="31.5" customHeight="1" x14ac:dyDescent="0.25">
      <c r="A126" s="341" t="s">
        <v>33</v>
      </c>
      <c r="B126" s="341" t="s">
        <v>62</v>
      </c>
      <c r="C126" s="341" t="s">
        <v>74</v>
      </c>
      <c r="D126" s="341" t="s">
        <v>74</v>
      </c>
      <c r="E126" s="407">
        <f t="shared" si="22"/>
        <v>1</v>
      </c>
      <c r="F126" s="407"/>
      <c r="G126" s="407"/>
      <c r="H126" s="407"/>
      <c r="I126" s="407"/>
      <c r="J126" s="407"/>
      <c r="K126" s="407"/>
      <c r="L126" s="407"/>
      <c r="M126" s="407"/>
      <c r="N126" s="407">
        <v>1</v>
      </c>
      <c r="O126" s="407">
        <v>2</v>
      </c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>
        <f t="shared" si="23"/>
        <v>2</v>
      </c>
      <c r="AC126" s="407"/>
      <c r="AD126" s="407">
        <f t="shared" si="24"/>
        <v>2</v>
      </c>
      <c r="AE126" s="192">
        <v>3</v>
      </c>
    </row>
    <row r="127" spans="1:48" s="123" customFormat="1" ht="20.25" customHeight="1" x14ac:dyDescent="0.25">
      <c r="A127" s="341"/>
      <c r="B127" s="341" t="s">
        <v>329</v>
      </c>
      <c r="C127" s="548" t="s">
        <v>260</v>
      </c>
      <c r="D127" s="341" t="s">
        <v>260</v>
      </c>
      <c r="E127" s="187">
        <f t="shared" si="22"/>
        <v>1</v>
      </c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>
        <v>1</v>
      </c>
      <c r="S127" s="187">
        <v>1</v>
      </c>
      <c r="T127" s="187"/>
      <c r="U127" s="187"/>
      <c r="V127" s="187"/>
      <c r="W127" s="187"/>
      <c r="X127" s="187"/>
      <c r="Y127" s="187"/>
      <c r="Z127" s="187"/>
      <c r="AA127" s="187"/>
      <c r="AB127" s="187">
        <f t="shared" si="23"/>
        <v>1</v>
      </c>
      <c r="AC127" s="187"/>
      <c r="AD127" s="187">
        <f t="shared" si="24"/>
        <v>1</v>
      </c>
      <c r="AE127" s="192">
        <v>38</v>
      </c>
    </row>
    <row r="128" spans="1:48" s="123" customFormat="1" ht="21.75" customHeight="1" x14ac:dyDescent="0.25">
      <c r="A128" s="341">
        <v>49</v>
      </c>
      <c r="B128" s="341" t="s">
        <v>531</v>
      </c>
      <c r="C128" s="557"/>
      <c r="D128" s="341" t="s">
        <v>260</v>
      </c>
      <c r="E128" s="407">
        <f t="shared" si="22"/>
        <v>4</v>
      </c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>
        <v>2</v>
      </c>
      <c r="Q128" s="407">
        <v>1</v>
      </c>
      <c r="R128" s="407">
        <v>2</v>
      </c>
      <c r="S128" s="407">
        <v>1</v>
      </c>
      <c r="T128" s="407"/>
      <c r="U128" s="407"/>
      <c r="V128" s="407"/>
      <c r="W128" s="407"/>
      <c r="X128" s="407"/>
      <c r="Y128" s="407"/>
      <c r="Z128" s="407"/>
      <c r="AA128" s="407"/>
      <c r="AB128" s="407">
        <f t="shared" si="23"/>
        <v>4</v>
      </c>
      <c r="AC128" s="407"/>
      <c r="AD128" s="407">
        <f t="shared" si="24"/>
        <v>4</v>
      </c>
      <c r="AE128" s="192">
        <v>1</v>
      </c>
    </row>
    <row r="129" spans="1:48" s="123" customFormat="1" ht="36.75" customHeight="1" x14ac:dyDescent="0.25">
      <c r="A129" s="341">
        <v>50</v>
      </c>
      <c r="B129" s="341" t="s">
        <v>321</v>
      </c>
      <c r="C129" s="557"/>
      <c r="D129" s="341" t="s">
        <v>75</v>
      </c>
      <c r="E129" s="407">
        <f t="shared" si="22"/>
        <v>2</v>
      </c>
      <c r="F129" s="407"/>
      <c r="G129" s="407"/>
      <c r="H129" s="407"/>
      <c r="I129" s="407"/>
      <c r="J129" s="407"/>
      <c r="K129" s="407"/>
      <c r="L129" s="407">
        <v>1</v>
      </c>
      <c r="M129" s="407">
        <v>1</v>
      </c>
      <c r="N129" s="407">
        <v>1</v>
      </c>
      <c r="O129" s="407">
        <v>1</v>
      </c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>
        <f t="shared" si="23"/>
        <v>2</v>
      </c>
      <c r="AC129" s="407"/>
      <c r="AD129" s="407">
        <f t="shared" si="24"/>
        <v>2</v>
      </c>
      <c r="AE129" s="192">
        <v>3</v>
      </c>
    </row>
    <row r="130" spans="1:48" s="123" customFormat="1" ht="19.5" customHeight="1" x14ac:dyDescent="0.25">
      <c r="A130" s="533" t="s">
        <v>54</v>
      </c>
      <c r="B130" s="534"/>
      <c r="C130" s="534"/>
      <c r="D130" s="535"/>
      <c r="E130" s="188">
        <f>SUM(E124:E129)</f>
        <v>11</v>
      </c>
      <c r="F130" s="188">
        <f>SUM(F124:F129)</f>
        <v>0</v>
      </c>
      <c r="G130" s="188">
        <f>F124*G124+F125*G125+F126*G126+G127*F127+G128*F128+G129*F129</f>
        <v>0</v>
      </c>
      <c r="H130" s="188">
        <f>SUM(H124:H129)</f>
        <v>0</v>
      </c>
      <c r="I130" s="188">
        <f>H124*I124+H125*I125+H126*I126+I127*H127+I128*H128+I129*H129</f>
        <v>0</v>
      </c>
      <c r="J130" s="188">
        <f>SUM(J124:J129)</f>
        <v>2</v>
      </c>
      <c r="K130" s="188">
        <f>J124*K124+J125*K125+J126*K126+K127*J127+K128*J128+K129*J129</f>
        <v>3</v>
      </c>
      <c r="L130" s="188">
        <f>SUM(L124:L129)</f>
        <v>2</v>
      </c>
      <c r="M130" s="188">
        <f>L124*M124+L125*M125+L126*M126+M127*L127+M128*L128+M129*L129</f>
        <v>3</v>
      </c>
      <c r="N130" s="188">
        <f>SUM(N124:N129)</f>
        <v>2</v>
      </c>
      <c r="O130" s="188">
        <f>N124*O124+N125*O125+N126*O126+O127*N127+O128*N128+O129*N129</f>
        <v>3</v>
      </c>
      <c r="P130" s="188">
        <f>SUM(P124:P129)</f>
        <v>2</v>
      </c>
      <c r="Q130" s="188">
        <f>P124*Q124+P125*Q125+P126*Q126+Q127*P127+Q128*P128+Q129*P129</f>
        <v>2</v>
      </c>
      <c r="R130" s="188">
        <f>SUM(R124:R129)</f>
        <v>3</v>
      </c>
      <c r="S130" s="188">
        <f>R124*S124+R125*S125+R126*S126+S127*R127+S128*R128+S129*R129</f>
        <v>3</v>
      </c>
      <c r="T130" s="188">
        <f>SUM(T124:T129)</f>
        <v>0</v>
      </c>
      <c r="U130" s="188">
        <f>T124*U124+T125*U125+T126*U126+U127*T127+U128*T128+U129*T129</f>
        <v>0</v>
      </c>
      <c r="V130" s="188">
        <f>SUM(V124:V129)</f>
        <v>0</v>
      </c>
      <c r="W130" s="188">
        <f>V124*W124+V125*W125+V126*W126+W127*V127+W128*V128+W129*V129</f>
        <v>0</v>
      </c>
      <c r="X130" s="188">
        <f>SUM(X124:X129)</f>
        <v>0</v>
      </c>
      <c r="Y130" s="188">
        <f>X124*Y124+X125*Y125+X126*Y126+Y127*X127+Y128*X128+Y129*X129</f>
        <v>0</v>
      </c>
      <c r="Z130" s="188">
        <f>SUM(Z124:Z129)</f>
        <v>0</v>
      </c>
      <c r="AA130" s="188">
        <f>Z124*AA124+Z125*AA125+Z126*AA126+AA127*Z127+AA128*Z128+AA129*Z129</f>
        <v>0</v>
      </c>
      <c r="AB130" s="188">
        <f>SUM(AB124:AB129)</f>
        <v>14</v>
      </c>
      <c r="AC130" s="188">
        <f>SUM(AC124:AC129)</f>
        <v>0</v>
      </c>
      <c r="AD130" s="188">
        <f>SUM(AD124:AD129)</f>
        <v>14</v>
      </c>
      <c r="AE130" s="188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</row>
    <row r="131" spans="1:48" s="123" customFormat="1" ht="18.75" customHeight="1" x14ac:dyDescent="0.25">
      <c r="A131" s="536" t="s">
        <v>521</v>
      </c>
      <c r="B131" s="537"/>
      <c r="C131" s="537"/>
      <c r="D131" s="538"/>
      <c r="E131" s="188">
        <f>E101+E105+E109+E122+E130</f>
        <v>34</v>
      </c>
      <c r="F131" s="188">
        <f>F101+F105+F109+F122+F130</f>
        <v>0</v>
      </c>
      <c r="G131" s="188">
        <f>G101+G105+G109+G122+G130</f>
        <v>0</v>
      </c>
      <c r="H131" s="188">
        <f>H101+H105+H109+H122+H130</f>
        <v>0</v>
      </c>
      <c r="I131" s="188">
        <f>I101+I105+I109+I122+I130</f>
        <v>0</v>
      </c>
      <c r="J131" s="188">
        <f>J130+J122+J109+J105+J101</f>
        <v>6</v>
      </c>
      <c r="K131" s="188">
        <f t="shared" ref="K131:Q131" si="25">K101+K105+K109+K122+K130</f>
        <v>18</v>
      </c>
      <c r="L131" s="188">
        <f t="shared" si="25"/>
        <v>9</v>
      </c>
      <c r="M131" s="188">
        <f t="shared" si="25"/>
        <v>22</v>
      </c>
      <c r="N131" s="188">
        <f t="shared" si="25"/>
        <v>7</v>
      </c>
      <c r="O131" s="188" t="e">
        <f t="shared" si="25"/>
        <v>#VALUE!</v>
      </c>
      <c r="P131" s="188">
        <f t="shared" si="25"/>
        <v>2</v>
      </c>
      <c r="Q131" s="188">
        <f t="shared" si="25"/>
        <v>2</v>
      </c>
      <c r="R131" s="188">
        <f t="shared" ref="R131:AA131" si="26">R130+R122+R109+R105+R101</f>
        <v>9</v>
      </c>
      <c r="S131" s="188">
        <f t="shared" si="26"/>
        <v>9</v>
      </c>
      <c r="T131" s="188">
        <f t="shared" si="26"/>
        <v>0</v>
      </c>
      <c r="U131" s="188">
        <f t="shared" si="26"/>
        <v>0</v>
      </c>
      <c r="V131" s="188">
        <f t="shared" si="26"/>
        <v>0</v>
      </c>
      <c r="W131" s="188">
        <f t="shared" si="26"/>
        <v>0</v>
      </c>
      <c r="X131" s="188">
        <f t="shared" si="26"/>
        <v>1</v>
      </c>
      <c r="Y131" s="188">
        <f t="shared" si="26"/>
        <v>6</v>
      </c>
      <c r="Z131" s="188">
        <f t="shared" si="26"/>
        <v>0</v>
      </c>
      <c r="AA131" s="188">
        <f t="shared" si="26"/>
        <v>0</v>
      </c>
      <c r="AB131" s="188">
        <f>AB101+AB105+AB109+AB122+AB130</f>
        <v>73</v>
      </c>
      <c r="AC131" s="188">
        <f>AC101+AC105+AC109+AC122+AC130</f>
        <v>0</v>
      </c>
      <c r="AD131" s="188">
        <f>AD101+AD105+AD109+AD122+AD130</f>
        <v>73</v>
      </c>
      <c r="AE131" s="188"/>
    </row>
    <row r="132" spans="1:48" s="123" customFormat="1" ht="26.25" customHeight="1" x14ac:dyDescent="0.25">
      <c r="A132" s="536" t="s">
        <v>180</v>
      </c>
      <c r="B132" s="537"/>
      <c r="C132" s="537"/>
      <c r="D132" s="538"/>
      <c r="E132" s="188">
        <f t="shared" ref="E132:Q132" si="27">E96+E131</f>
        <v>154</v>
      </c>
      <c r="F132" s="188">
        <f t="shared" si="27"/>
        <v>16</v>
      </c>
      <c r="G132" s="188">
        <f t="shared" si="27"/>
        <v>32</v>
      </c>
      <c r="H132" s="188">
        <f t="shared" si="27"/>
        <v>4</v>
      </c>
      <c r="I132" s="188">
        <f t="shared" si="27"/>
        <v>8</v>
      </c>
      <c r="J132" s="188">
        <f t="shared" si="27"/>
        <v>38</v>
      </c>
      <c r="K132" s="188">
        <f t="shared" si="27"/>
        <v>165</v>
      </c>
      <c r="L132" s="188">
        <f t="shared" si="27"/>
        <v>36</v>
      </c>
      <c r="M132" s="188">
        <f t="shared" si="27"/>
        <v>153</v>
      </c>
      <c r="N132" s="188">
        <f t="shared" si="27"/>
        <v>21</v>
      </c>
      <c r="O132" s="188" t="e">
        <f t="shared" si="27"/>
        <v>#VALUE!</v>
      </c>
      <c r="P132" s="188">
        <f t="shared" si="27"/>
        <v>5</v>
      </c>
      <c r="Q132" s="188">
        <f t="shared" si="27"/>
        <v>16</v>
      </c>
      <c r="R132" s="188">
        <f>R131+R96</f>
        <v>10</v>
      </c>
      <c r="S132" s="188">
        <f>S96+S131</f>
        <v>13</v>
      </c>
      <c r="T132" s="188">
        <f>T131+T96</f>
        <v>0</v>
      </c>
      <c r="U132" s="188">
        <f>U131+U96</f>
        <v>0</v>
      </c>
      <c r="V132" s="188">
        <f>V131+V96</f>
        <v>0</v>
      </c>
      <c r="W132" s="188">
        <f>W131+W96</f>
        <v>0</v>
      </c>
      <c r="X132" s="188">
        <f>X96+X131</f>
        <v>15</v>
      </c>
      <c r="Y132" s="188">
        <f>Y96+Y131</f>
        <v>115</v>
      </c>
      <c r="Z132" s="188">
        <f>Z131+Z96</f>
        <v>9</v>
      </c>
      <c r="AA132" s="188">
        <f>AA131+AA96</f>
        <v>12</v>
      </c>
      <c r="AB132" s="188">
        <f>AB96+AB131</f>
        <v>479</v>
      </c>
      <c r="AC132" s="188">
        <f>AC96+AC131</f>
        <v>109</v>
      </c>
      <c r="AD132" s="188">
        <f>AD96+AD131</f>
        <v>588</v>
      </c>
      <c r="AE132" s="188"/>
    </row>
    <row r="133" spans="1:48" ht="15.75" x14ac:dyDescent="0.2">
      <c r="D133" s="307"/>
    </row>
  </sheetData>
  <sheetProtection selectLockedCells="1" selectUnlockedCells="1"/>
  <mergeCells count="115">
    <mergeCell ref="AE61:AE62"/>
    <mergeCell ref="AE45:AE46"/>
    <mergeCell ref="A132:D132"/>
    <mergeCell ref="A123:D123"/>
    <mergeCell ref="AE21:AE22"/>
    <mergeCell ref="A69:D69"/>
    <mergeCell ref="AE70:AE71"/>
    <mergeCell ref="A91:D91"/>
    <mergeCell ref="A87:D87"/>
    <mergeCell ref="A63:D63"/>
    <mergeCell ref="C71:C74"/>
    <mergeCell ref="B70:B71"/>
    <mergeCell ref="D32:D33"/>
    <mergeCell ref="B21:B22"/>
    <mergeCell ref="B23:B27"/>
    <mergeCell ref="AE23:AE27"/>
    <mergeCell ref="AE39:AE40"/>
    <mergeCell ref="AE34:AE35"/>
    <mergeCell ref="AE48:AE50"/>
    <mergeCell ref="AE57:AE58"/>
    <mergeCell ref="C127:C129"/>
    <mergeCell ref="A130:D130"/>
    <mergeCell ref="A131:D131"/>
    <mergeCell ref="A45:A47"/>
    <mergeCell ref="B112:B113"/>
    <mergeCell ref="B114:B115"/>
    <mergeCell ref="B57:B58"/>
    <mergeCell ref="B51:B52"/>
    <mergeCell ref="A97:D97"/>
    <mergeCell ref="A102:D102"/>
    <mergeCell ref="A101:D101"/>
    <mergeCell ref="C107:C108"/>
    <mergeCell ref="A103:A104"/>
    <mergeCell ref="B103:B104"/>
    <mergeCell ref="A95:D95"/>
    <mergeCell ref="A82:D82"/>
    <mergeCell ref="A83:D83"/>
    <mergeCell ref="A90:D90"/>
    <mergeCell ref="A105:D105"/>
    <mergeCell ref="A106:D106"/>
    <mergeCell ref="B75:B80"/>
    <mergeCell ref="A86:D86"/>
    <mergeCell ref="B61:B62"/>
    <mergeCell ref="D39:D40"/>
    <mergeCell ref="A64:D64"/>
    <mergeCell ref="D54:D55"/>
    <mergeCell ref="A57:A58"/>
    <mergeCell ref="A61:A62"/>
    <mergeCell ref="A70:A71"/>
    <mergeCell ref="A68:D68"/>
    <mergeCell ref="D48:D50"/>
    <mergeCell ref="V1:AD1"/>
    <mergeCell ref="V5:AE5"/>
    <mergeCell ref="V6:AE6"/>
    <mergeCell ref="V7:AE7"/>
    <mergeCell ref="V2:AE2"/>
    <mergeCell ref="V3:AE3"/>
    <mergeCell ref="V4:AE4"/>
    <mergeCell ref="A9:AD9"/>
    <mergeCell ref="E10:E13"/>
    <mergeCell ref="X10:AA11"/>
    <mergeCell ref="A10:A13"/>
    <mergeCell ref="B10:B13"/>
    <mergeCell ref="AD10:AD13"/>
    <mergeCell ref="AC10:AC13"/>
    <mergeCell ref="AB10:AB13"/>
    <mergeCell ref="X12:Y12"/>
    <mergeCell ref="B32:B33"/>
    <mergeCell ref="A21:A22"/>
    <mergeCell ref="A23:A27"/>
    <mergeCell ref="B30:B31"/>
    <mergeCell ref="C16:C17"/>
    <mergeCell ref="B39:B40"/>
    <mergeCell ref="D18:D19"/>
    <mergeCell ref="C54:C55"/>
    <mergeCell ref="D36:D38"/>
    <mergeCell ref="C37:C38"/>
    <mergeCell ref="D16:D17"/>
    <mergeCell ref="A16:A17"/>
    <mergeCell ref="A18:A19"/>
    <mergeCell ref="A30:A31"/>
    <mergeCell ref="A32:A33"/>
    <mergeCell ref="A34:A35"/>
    <mergeCell ref="A42:A43"/>
    <mergeCell ref="A48:A50"/>
    <mergeCell ref="A51:A52"/>
    <mergeCell ref="B34:B35"/>
    <mergeCell ref="B42:B43"/>
    <mergeCell ref="B48:B50"/>
    <mergeCell ref="D45:D47"/>
    <mergeCell ref="B45:B47"/>
    <mergeCell ref="A122:D122"/>
    <mergeCell ref="A110:D110"/>
    <mergeCell ref="A109:D109"/>
    <mergeCell ref="AE10:AE13"/>
    <mergeCell ref="R12:S12"/>
    <mergeCell ref="F10:I11"/>
    <mergeCell ref="B120:B121"/>
    <mergeCell ref="B116:B117"/>
    <mergeCell ref="A14:D14"/>
    <mergeCell ref="V12:W12"/>
    <mergeCell ref="C10:C13"/>
    <mergeCell ref="T12:U12"/>
    <mergeCell ref="F12:G12"/>
    <mergeCell ref="H12:I12"/>
    <mergeCell ref="D10:D13"/>
    <mergeCell ref="J10:W11"/>
    <mergeCell ref="B16:B17"/>
    <mergeCell ref="B18:B19"/>
    <mergeCell ref="B36:B38"/>
    <mergeCell ref="A77:A80"/>
    <mergeCell ref="A112:A113"/>
    <mergeCell ref="A114:A115"/>
    <mergeCell ref="A116:A117"/>
    <mergeCell ref="A120:A121"/>
  </mergeCells>
  <phoneticPr fontId="27" type="noConversion"/>
  <pageMargins left="0.35433070866141736" right="0.15748031496062992" top="0.15748031496062992" bottom="0.15748031496062992" header="0.19685039370078741" footer="0.15748031496062992"/>
  <pageSetup paperSize="9" scale="69" firstPageNumber="0" orientation="landscape" horizontalDpi="300" verticalDpi="300" r:id="rId1"/>
  <headerFooter alignWithMargins="0"/>
  <rowBreaks count="3" manualBreakCount="3">
    <brk id="53" max="31" man="1"/>
    <brk id="105" max="31" man="1"/>
    <brk id="118" max="31" man="1"/>
  </rowBreaks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opLeftCell="A46" zoomScale="90" zoomScaleNormal="90" zoomScaleSheetLayoutView="100" workbookViewId="0">
      <selection activeCell="AC89" sqref="AC89"/>
    </sheetView>
  </sheetViews>
  <sheetFormatPr defaultColWidth="9" defaultRowHeight="12.75" x14ac:dyDescent="0.2"/>
  <cols>
    <col min="1" max="1" width="4" style="54" customWidth="1"/>
    <col min="2" max="3" width="17" style="54" customWidth="1"/>
    <col min="4" max="4" width="17.42578125" style="54" customWidth="1"/>
    <col min="5" max="5" width="6.7109375" style="54" customWidth="1"/>
    <col min="6" max="6" width="4.42578125" style="54" customWidth="1"/>
    <col min="7" max="7" width="4.5703125" style="54" customWidth="1"/>
    <col min="8" max="8" width="4.42578125" style="54" customWidth="1"/>
    <col min="9" max="9" width="4.5703125" style="54" customWidth="1"/>
    <col min="10" max="10" width="4.42578125" style="54" customWidth="1"/>
    <col min="11" max="11" width="4.7109375" style="57" customWidth="1"/>
    <col min="12" max="12" width="4" style="54" customWidth="1"/>
    <col min="13" max="13" width="4.140625" style="57" customWidth="1"/>
    <col min="14" max="14" width="4.7109375" style="54" customWidth="1"/>
    <col min="15" max="15" width="4.28515625" style="57" customWidth="1"/>
    <col min="16" max="16" width="4.42578125" style="54" customWidth="1"/>
    <col min="17" max="25" width="4.28515625" style="57" customWidth="1"/>
    <col min="26" max="26" width="4.7109375" style="57" customWidth="1"/>
    <col min="27" max="27" width="4.28515625" style="57" customWidth="1"/>
    <col min="28" max="28" width="6.140625" style="54" customWidth="1"/>
    <col min="29" max="29" width="4.28515625" style="54" customWidth="1"/>
    <col min="30" max="30" width="5.42578125" style="58" customWidth="1"/>
    <col min="31" max="31" width="5.7109375" style="54" customWidth="1"/>
    <col min="32" max="32" width="5" style="54" customWidth="1"/>
    <col min="33" max="33" width="5.5703125" style="54" customWidth="1"/>
    <col min="34" max="34" width="5.85546875" style="54" customWidth="1"/>
    <col min="35" max="35" width="3.85546875" style="54" customWidth="1"/>
    <col min="36" max="36" width="3.7109375" style="54" customWidth="1"/>
    <col min="37" max="38" width="3.42578125" style="54" customWidth="1"/>
    <col min="39" max="40" width="3.7109375" style="54" customWidth="1"/>
    <col min="41" max="42" width="3.85546875" style="54" customWidth="1"/>
    <col min="43" max="43" width="3.7109375" style="54" customWidth="1"/>
    <col min="44" max="44" width="3.42578125" style="54" customWidth="1"/>
    <col min="45" max="45" width="3.5703125" style="54" customWidth="1"/>
    <col min="46" max="16384" width="9" style="54"/>
  </cols>
  <sheetData>
    <row r="1" spans="1:34" ht="15.75" x14ac:dyDescent="0.2">
      <c r="V1" s="571" t="s">
        <v>370</v>
      </c>
      <c r="W1" s="571"/>
      <c r="X1" s="571"/>
      <c r="Y1" s="571"/>
      <c r="Z1" s="571"/>
      <c r="AA1" s="571"/>
      <c r="AB1" s="571"/>
      <c r="AC1" s="571"/>
      <c r="AD1" s="571"/>
      <c r="AE1" s="571"/>
      <c r="AF1" s="264"/>
    </row>
    <row r="2" spans="1:34" ht="15.75" x14ac:dyDescent="0.2">
      <c r="U2" s="572" t="s">
        <v>366</v>
      </c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168"/>
    </row>
    <row r="3" spans="1:34" ht="15.75" x14ac:dyDescent="0.2">
      <c r="U3" s="572" t="s">
        <v>367</v>
      </c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168"/>
    </row>
    <row r="4" spans="1:34" ht="15.75" x14ac:dyDescent="0.2">
      <c r="U4" s="572" t="s">
        <v>512</v>
      </c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168"/>
    </row>
    <row r="5" spans="1:34" ht="15.75" x14ac:dyDescent="0.2">
      <c r="U5" s="594" t="s">
        <v>368</v>
      </c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168"/>
    </row>
    <row r="6" spans="1:34" ht="15.75" x14ac:dyDescent="0.2">
      <c r="U6" s="572" t="s">
        <v>369</v>
      </c>
      <c r="V6" s="572"/>
      <c r="W6" s="572"/>
      <c r="X6" s="572"/>
      <c r="Y6" s="572"/>
      <c r="Z6" s="572"/>
      <c r="AA6" s="572"/>
      <c r="AB6" s="572"/>
      <c r="AC6" s="572"/>
      <c r="AD6" s="572"/>
      <c r="AE6" s="182"/>
      <c r="AF6" s="168"/>
    </row>
    <row r="7" spans="1:34" ht="15.75" x14ac:dyDescent="0.2">
      <c r="U7" s="572" t="s">
        <v>392</v>
      </c>
      <c r="V7" s="572"/>
      <c r="W7" s="572"/>
      <c r="X7" s="572"/>
      <c r="Y7" s="572"/>
      <c r="Z7" s="572"/>
      <c r="AA7" s="572"/>
      <c r="AB7" s="572"/>
      <c r="AC7" s="572"/>
      <c r="AD7" s="182"/>
      <c r="AE7" s="182"/>
      <c r="AF7" s="168"/>
    </row>
    <row r="9" spans="1:34" ht="24.75" customHeight="1" x14ac:dyDescent="0.2">
      <c r="B9" s="589" t="s">
        <v>405</v>
      </c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4"/>
      <c r="AF9" s="59"/>
      <c r="AG9" s="59"/>
    </row>
    <row r="10" spans="1:34" ht="12.75" customHeight="1" x14ac:dyDescent="0.2">
      <c r="A10" s="591" t="s">
        <v>257</v>
      </c>
      <c r="B10" s="591" t="s">
        <v>25</v>
      </c>
      <c r="C10" s="591" t="s">
        <v>181</v>
      </c>
      <c r="D10" s="591" t="s">
        <v>172</v>
      </c>
      <c r="E10" s="597" t="s">
        <v>169</v>
      </c>
      <c r="F10" s="598" t="s">
        <v>400</v>
      </c>
      <c r="G10" s="599"/>
      <c r="H10" s="599"/>
      <c r="I10" s="600"/>
      <c r="J10" s="604" t="s">
        <v>404</v>
      </c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25" t="s">
        <v>402</v>
      </c>
      <c r="Y10" s="625"/>
      <c r="Z10" s="625"/>
      <c r="AA10" s="625"/>
      <c r="AB10" s="590" t="s">
        <v>7</v>
      </c>
      <c r="AC10" s="590" t="s">
        <v>8</v>
      </c>
      <c r="AD10" s="624" t="s">
        <v>130</v>
      </c>
      <c r="AE10" s="623" t="s">
        <v>156</v>
      </c>
    </row>
    <row r="11" spans="1:34" ht="12.75" customHeight="1" x14ac:dyDescent="0.2">
      <c r="A11" s="591"/>
      <c r="B11" s="591"/>
      <c r="C11" s="591"/>
      <c r="D11" s="591"/>
      <c r="E11" s="597"/>
      <c r="F11" s="601"/>
      <c r="G11" s="602"/>
      <c r="H11" s="602"/>
      <c r="I11" s="603"/>
      <c r="J11" s="606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25"/>
      <c r="Y11" s="625"/>
      <c r="Z11" s="625"/>
      <c r="AA11" s="625"/>
      <c r="AB11" s="590"/>
      <c r="AC11" s="590"/>
      <c r="AD11" s="624"/>
      <c r="AE11" s="623"/>
    </row>
    <row r="12" spans="1:34" x14ac:dyDescent="0.2">
      <c r="A12" s="591"/>
      <c r="B12" s="591"/>
      <c r="C12" s="591"/>
      <c r="D12" s="591"/>
      <c r="E12" s="597"/>
      <c r="F12" s="592" t="s">
        <v>399</v>
      </c>
      <c r="G12" s="593"/>
      <c r="H12" s="592" t="s">
        <v>403</v>
      </c>
      <c r="I12" s="593"/>
      <c r="J12" s="591" t="s">
        <v>3</v>
      </c>
      <c r="K12" s="591"/>
      <c r="L12" s="591" t="s">
        <v>4</v>
      </c>
      <c r="M12" s="591"/>
      <c r="N12" s="591" t="s">
        <v>5</v>
      </c>
      <c r="O12" s="591"/>
      <c r="P12" s="591" t="s">
        <v>6</v>
      </c>
      <c r="Q12" s="591"/>
      <c r="R12" s="595" t="s">
        <v>259</v>
      </c>
      <c r="S12" s="596"/>
      <c r="T12" s="595" t="s">
        <v>280</v>
      </c>
      <c r="U12" s="596"/>
      <c r="V12" s="595" t="s">
        <v>281</v>
      </c>
      <c r="W12" s="596"/>
      <c r="X12" s="595" t="s">
        <v>399</v>
      </c>
      <c r="Y12" s="596"/>
      <c r="Z12" s="595" t="s">
        <v>4</v>
      </c>
      <c r="AA12" s="596"/>
      <c r="AB12" s="590"/>
      <c r="AC12" s="590"/>
      <c r="AD12" s="624"/>
      <c r="AE12" s="623"/>
    </row>
    <row r="13" spans="1:34" ht="18.75" x14ac:dyDescent="0.2">
      <c r="A13" s="591"/>
      <c r="B13" s="591"/>
      <c r="C13" s="591"/>
      <c r="D13" s="591"/>
      <c r="E13" s="597"/>
      <c r="F13" s="296" t="s">
        <v>27</v>
      </c>
      <c r="G13" s="296" t="s">
        <v>28</v>
      </c>
      <c r="H13" s="296" t="s">
        <v>27</v>
      </c>
      <c r="I13" s="296" t="s">
        <v>28</v>
      </c>
      <c r="J13" s="297" t="s">
        <v>27</v>
      </c>
      <c r="K13" s="298" t="s">
        <v>28</v>
      </c>
      <c r="L13" s="297" t="s">
        <v>27</v>
      </c>
      <c r="M13" s="298" t="s">
        <v>28</v>
      </c>
      <c r="N13" s="297" t="s">
        <v>27</v>
      </c>
      <c r="O13" s="298" t="s">
        <v>28</v>
      </c>
      <c r="P13" s="297" t="s">
        <v>27</v>
      </c>
      <c r="Q13" s="298" t="s">
        <v>28</v>
      </c>
      <c r="R13" s="298" t="s">
        <v>27</v>
      </c>
      <c r="S13" s="298" t="s">
        <v>28</v>
      </c>
      <c r="T13" s="298" t="s">
        <v>27</v>
      </c>
      <c r="U13" s="298" t="s">
        <v>28</v>
      </c>
      <c r="V13" s="298" t="s">
        <v>27</v>
      </c>
      <c r="W13" s="298" t="s">
        <v>28</v>
      </c>
      <c r="X13" s="298" t="s">
        <v>27</v>
      </c>
      <c r="Y13" s="298" t="s">
        <v>28</v>
      </c>
      <c r="Z13" s="299" t="s">
        <v>176</v>
      </c>
      <c r="AA13" s="299" t="s">
        <v>177</v>
      </c>
      <c r="AB13" s="590"/>
      <c r="AC13" s="590"/>
      <c r="AD13" s="624"/>
      <c r="AE13" s="623"/>
      <c r="AH13" s="56"/>
    </row>
    <row r="14" spans="1:34" s="56" customFormat="1" ht="15.75" x14ac:dyDescent="0.2">
      <c r="A14" s="626" t="s">
        <v>227</v>
      </c>
      <c r="B14" s="626"/>
      <c r="C14" s="626"/>
      <c r="D14" s="626"/>
      <c r="E14" s="171"/>
      <c r="F14" s="171"/>
      <c r="G14" s="171"/>
      <c r="H14" s="171"/>
      <c r="I14" s="171"/>
      <c r="J14" s="171"/>
      <c r="K14" s="172"/>
      <c r="L14" s="171"/>
      <c r="M14" s="172"/>
      <c r="N14" s="171"/>
      <c r="O14" s="172"/>
      <c r="P14" s="171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1"/>
      <c r="AC14" s="171"/>
      <c r="AD14" s="173"/>
      <c r="AE14" s="174"/>
      <c r="AH14" s="101"/>
    </row>
    <row r="15" spans="1:34" s="129" customFormat="1" ht="24" customHeight="1" x14ac:dyDescent="0.25">
      <c r="A15" s="344">
        <v>1</v>
      </c>
      <c r="B15" s="344" t="s">
        <v>212</v>
      </c>
      <c r="C15" s="344" t="s">
        <v>43</v>
      </c>
      <c r="D15" s="344" t="s">
        <v>98</v>
      </c>
      <c r="E15" s="467">
        <f>F15+H15+J15+L15+N15+P15+R15+T15+V15+X15+Z15</f>
        <v>1</v>
      </c>
      <c r="F15" s="467"/>
      <c r="G15" s="467"/>
      <c r="H15" s="467"/>
      <c r="I15" s="467"/>
      <c r="J15" s="376"/>
      <c r="K15" s="376"/>
      <c r="L15" s="468"/>
      <c r="M15" s="468"/>
      <c r="N15" s="376">
        <v>1</v>
      </c>
      <c r="O15" s="376">
        <v>6</v>
      </c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467">
        <f>F15*G15+H15*I15+J15*K15+L15*M15+N15*O15+P15*Q15+R15*S15+T15*U15+V15*W15+X15*Y15+Z15*AA15-AC15</f>
        <v>6</v>
      </c>
      <c r="AC15" s="376"/>
      <c r="AD15" s="467">
        <f t="shared" ref="AD15:AD18" si="0">AB15+AC15</f>
        <v>6</v>
      </c>
      <c r="AE15" s="376">
        <v>14</v>
      </c>
    </row>
    <row r="16" spans="1:34" s="129" customFormat="1" ht="23.25" customHeight="1" x14ac:dyDescent="0.25">
      <c r="A16" s="344">
        <v>2</v>
      </c>
      <c r="B16" s="344" t="s">
        <v>288</v>
      </c>
      <c r="C16" s="344" t="s">
        <v>275</v>
      </c>
      <c r="D16" s="344" t="s">
        <v>275</v>
      </c>
      <c r="E16" s="467">
        <f>F16+H16+J16+L16+N16+P16+R16+T16+V16+X16+Z16</f>
        <v>1</v>
      </c>
      <c r="F16" s="467"/>
      <c r="G16" s="467"/>
      <c r="H16" s="467"/>
      <c r="I16" s="467"/>
      <c r="J16" s="376"/>
      <c r="K16" s="376"/>
      <c r="L16" s="468">
        <v>1</v>
      </c>
      <c r="M16" s="468">
        <v>4</v>
      </c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467">
        <f>F16*G16+H16*I16+J16*K16+L16*M16+N16*O16+P16*Q16+R16*S16+T16*U16+V16*W16+X16*Y16+Z16*AA16-AC16</f>
        <v>4</v>
      </c>
      <c r="AC16" s="376"/>
      <c r="AD16" s="467">
        <f t="shared" si="0"/>
        <v>4</v>
      </c>
      <c r="AE16" s="376">
        <v>42</v>
      </c>
    </row>
    <row r="17" spans="1:34" s="129" customFormat="1" ht="31.5" x14ac:dyDescent="0.25">
      <c r="A17" s="344">
        <v>3</v>
      </c>
      <c r="B17" s="344" t="s">
        <v>79</v>
      </c>
      <c r="C17" s="344" t="s">
        <v>80</v>
      </c>
      <c r="D17" s="344" t="s">
        <v>80</v>
      </c>
      <c r="E17" s="467">
        <f>F17+H17+J17+L17+N17+P17+R17+T17+V17+X17+Z17</f>
        <v>1</v>
      </c>
      <c r="F17" s="467"/>
      <c r="G17" s="467"/>
      <c r="H17" s="467"/>
      <c r="I17" s="467"/>
      <c r="J17" s="376">
        <v>1</v>
      </c>
      <c r="K17" s="376">
        <v>4</v>
      </c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467">
        <f>F17*G17+H17*I17+J17*K17+L17*M17+N17*O17+P17*Q17+R17*S17+T17*U17+V17*W17+X17*Y17+Z17*AA17-AC17</f>
        <v>4</v>
      </c>
      <c r="AC17" s="376"/>
      <c r="AD17" s="467">
        <f t="shared" si="0"/>
        <v>4</v>
      </c>
      <c r="AE17" s="376">
        <v>30</v>
      </c>
    </row>
    <row r="18" spans="1:34" s="129" customFormat="1" ht="36.75" customHeight="1" x14ac:dyDescent="0.25">
      <c r="A18" s="344"/>
      <c r="B18" s="344" t="s">
        <v>288</v>
      </c>
      <c r="C18" s="344" t="s">
        <v>286</v>
      </c>
      <c r="D18" s="344" t="s">
        <v>287</v>
      </c>
      <c r="E18" s="467">
        <f>F18+H18+J18+L18+N18+P18+R18+T18+V18+X18+Z18</f>
        <v>2</v>
      </c>
      <c r="F18" s="467"/>
      <c r="G18" s="467"/>
      <c r="H18" s="467"/>
      <c r="I18" s="467"/>
      <c r="J18" s="376"/>
      <c r="K18" s="376"/>
      <c r="L18" s="468">
        <v>1</v>
      </c>
      <c r="M18" s="468">
        <v>4</v>
      </c>
      <c r="N18" s="468">
        <v>1</v>
      </c>
      <c r="O18" s="468">
        <v>4</v>
      </c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467">
        <f>F18*G18+H18*I18+J18*K18+L18*M18+N18*O18+P18*Q18+R18*S18+T18*U18+V18*W18+X18*Y18+Z18*AA18-AC18</f>
        <v>8</v>
      </c>
      <c r="AC18" s="376"/>
      <c r="AD18" s="467">
        <f t="shared" si="0"/>
        <v>8</v>
      </c>
      <c r="AE18" s="376">
        <v>42</v>
      </c>
      <c r="AH18" s="127"/>
    </row>
    <row r="19" spans="1:34" s="127" customFormat="1" ht="15.75" x14ac:dyDescent="0.2">
      <c r="A19" s="610" t="s">
        <v>54</v>
      </c>
      <c r="B19" s="610"/>
      <c r="C19" s="610"/>
      <c r="D19" s="610"/>
      <c r="E19" s="175">
        <f>SUM(E15:E18)</f>
        <v>5</v>
      </c>
      <c r="F19" s="175">
        <f>SUM(F15:F18)</f>
        <v>0</v>
      </c>
      <c r="G19" s="175">
        <f>G15*F15+G16*F16+G17*F17+F18*G18</f>
        <v>0</v>
      </c>
      <c r="H19" s="175">
        <f>SUM(H15:H18)</f>
        <v>0</v>
      </c>
      <c r="I19" s="175">
        <f>I15*H15+I16*H16+I17*H17+H18*I18</f>
        <v>0</v>
      </c>
      <c r="J19" s="175">
        <f>SUM(J15:J18)</f>
        <v>1</v>
      </c>
      <c r="K19" s="175">
        <f>K15*J15+K16*J16+K17*J17+J18*K18</f>
        <v>4</v>
      </c>
      <c r="L19" s="175">
        <f>SUM(L15:L18)</f>
        <v>2</v>
      </c>
      <c r="M19" s="175">
        <f>M15*L15+M16*L16+M17*L17+L18*M18</f>
        <v>8</v>
      </c>
      <c r="N19" s="175">
        <f>SUM(N15:N18)</f>
        <v>2</v>
      </c>
      <c r="O19" s="175">
        <f>O15*N15+O16*N16+O17*N17+N18*O18</f>
        <v>10</v>
      </c>
      <c r="P19" s="175">
        <f>SUM(P15:P18)</f>
        <v>0</v>
      </c>
      <c r="Q19" s="175">
        <f>Q15*P15+Q16*P16+Q17*P17+P18*Q18</f>
        <v>0</v>
      </c>
      <c r="R19" s="175">
        <f>SUM(R15:R18)</f>
        <v>0</v>
      </c>
      <c r="S19" s="175">
        <f>S15*R15+S16*R16+S17*R17+R18*S18</f>
        <v>0</v>
      </c>
      <c r="T19" s="175">
        <f>SUM(T15:T18)</f>
        <v>0</v>
      </c>
      <c r="U19" s="175">
        <f>U15*T15+U16*T16+U17*T17+T18*U18</f>
        <v>0</v>
      </c>
      <c r="V19" s="175">
        <f>SUM(V15:V18)</f>
        <v>0</v>
      </c>
      <c r="W19" s="175">
        <f>W15*V15+W16*V16+W17*V17+V18*W18</f>
        <v>0</v>
      </c>
      <c r="X19" s="175">
        <f>SUM(X15:X18)</f>
        <v>0</v>
      </c>
      <c r="Y19" s="175">
        <f>Y15*X15+Y16*X16+Y17*X17+X18*Y18</f>
        <v>0</v>
      </c>
      <c r="Z19" s="175">
        <f>SUM(Z15:Z18)</f>
        <v>0</v>
      </c>
      <c r="AA19" s="175">
        <f>AA15*Z15+AA16*Z16+AA17*Z17+Z18*AA18</f>
        <v>0</v>
      </c>
      <c r="AB19" s="175">
        <f>SUM(AB15:AB18)</f>
        <v>22</v>
      </c>
      <c r="AC19" s="175">
        <f>SUM(AC15:AC18)</f>
        <v>0</v>
      </c>
      <c r="AD19" s="175">
        <f>SUM(AD15:AD18)</f>
        <v>22</v>
      </c>
      <c r="AE19" s="176"/>
    </row>
    <row r="20" spans="1:34" s="127" customFormat="1" ht="15.75" x14ac:dyDescent="0.2">
      <c r="A20" s="610" t="s">
        <v>19</v>
      </c>
      <c r="B20" s="610"/>
      <c r="C20" s="610"/>
      <c r="D20" s="610"/>
      <c r="E20" s="176"/>
      <c r="F20" s="274"/>
      <c r="G20" s="274"/>
      <c r="H20" s="274"/>
      <c r="I20" s="274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274"/>
      <c r="Y20" s="274"/>
      <c r="Z20" s="176"/>
      <c r="AA20" s="176"/>
      <c r="AB20" s="176"/>
      <c r="AC20" s="176"/>
      <c r="AD20" s="176"/>
      <c r="AE20" s="176"/>
      <c r="AH20" s="126"/>
    </row>
    <row r="21" spans="1:34" s="129" customFormat="1" ht="20.25" customHeight="1" x14ac:dyDescent="0.25">
      <c r="A21" s="344">
        <v>4</v>
      </c>
      <c r="B21" s="344" t="s">
        <v>94</v>
      </c>
      <c r="C21" s="344" t="s">
        <v>95</v>
      </c>
      <c r="D21" s="344" t="s">
        <v>95</v>
      </c>
      <c r="E21" s="467">
        <f>F21+H21+J21+L21+N21+P21+R21+T21+V21+X21+Z21</f>
        <v>1</v>
      </c>
      <c r="F21" s="467"/>
      <c r="G21" s="467"/>
      <c r="H21" s="467">
        <v>1</v>
      </c>
      <c r="I21" s="467">
        <v>2</v>
      </c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467">
        <f>F21*G21+H21*I21+J21*K21+L21*M21+N21*O21+P21*Q21+R21*S21+T21*U21+V21*W21+X21*Y21+Z21*AA21-AC21</f>
        <v>2</v>
      </c>
      <c r="AC21" s="376"/>
      <c r="AD21" s="467">
        <f>AB21+AC21</f>
        <v>2</v>
      </c>
      <c r="AE21" s="376">
        <v>10</v>
      </c>
    </row>
    <row r="22" spans="1:34" s="129" customFormat="1" ht="21.75" customHeight="1" x14ac:dyDescent="0.25">
      <c r="A22" s="344">
        <v>5</v>
      </c>
      <c r="B22" s="344" t="s">
        <v>87</v>
      </c>
      <c r="C22" s="344" t="s">
        <v>278</v>
      </c>
      <c r="D22" s="344" t="s">
        <v>289</v>
      </c>
      <c r="E22" s="467">
        <f>F22+H22+J22+L22+N22+P22+R22+T22+V22+X22+Z22</f>
        <v>1</v>
      </c>
      <c r="F22" s="467">
        <v>1</v>
      </c>
      <c r="G22" s="467">
        <v>2</v>
      </c>
      <c r="H22" s="467"/>
      <c r="I22" s="467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467">
        <f>F22*G22+H22*I22+J22*K22+L22*M22+N22*O22+P22*Q22+R22*S22+T22*U22+V22*W22+X22*Y22+Z22*AA22-AC22</f>
        <v>2</v>
      </c>
      <c r="AC22" s="376"/>
      <c r="AD22" s="467">
        <f>AB22+AC22</f>
        <v>2</v>
      </c>
      <c r="AE22" s="376">
        <v>30</v>
      </c>
    </row>
    <row r="23" spans="1:34" s="129" customFormat="1" ht="33.75" customHeight="1" x14ac:dyDescent="0.25">
      <c r="A23" s="343">
        <v>6</v>
      </c>
      <c r="B23" s="344" t="s">
        <v>78</v>
      </c>
      <c r="C23" s="344" t="s">
        <v>199</v>
      </c>
      <c r="D23" s="344" t="s">
        <v>264</v>
      </c>
      <c r="E23" s="376">
        <f>F23+H23+J23+L23+N23+P23+R23+T23+V23+X23+Z23</f>
        <v>2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>
        <v>2</v>
      </c>
      <c r="Q23" s="376">
        <v>3</v>
      </c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467">
        <f>F23*G23+H23*I23+J23*K23+L23*M23+N23*O23+P23*Q23+R23*S23+T23*U23+V23*W23+X23*Y23+Z23*AA23-AC23</f>
        <v>6</v>
      </c>
      <c r="AC23" s="376"/>
      <c r="AD23" s="376">
        <v>6</v>
      </c>
      <c r="AE23" s="376">
        <v>10</v>
      </c>
      <c r="AH23" s="127"/>
    </row>
    <row r="24" spans="1:34" s="129" customFormat="1" ht="36.75" customHeight="1" x14ac:dyDescent="0.25">
      <c r="A24" s="344">
        <v>7</v>
      </c>
      <c r="B24" s="344" t="s">
        <v>81</v>
      </c>
      <c r="C24" s="344" t="s">
        <v>137</v>
      </c>
      <c r="D24" s="344" t="s">
        <v>82</v>
      </c>
      <c r="E24" s="467">
        <f>F24+H24+J24+L24+N24+P24+R24+T24+V24+X24+Z24</f>
        <v>1</v>
      </c>
      <c r="F24" s="467"/>
      <c r="G24" s="467"/>
      <c r="H24" s="467"/>
      <c r="I24" s="467"/>
      <c r="J24" s="376"/>
      <c r="K24" s="376"/>
      <c r="L24" s="376"/>
      <c r="M24" s="376"/>
      <c r="N24" s="376">
        <v>1</v>
      </c>
      <c r="O24" s="376">
        <v>4</v>
      </c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467">
        <f>F24*G24+H24*I24+J24*K24+L24*M24+N24*O24+P24*Q24+R24*S24+T24*U24+V24*W24+X24*Y24+Z24*AA24-AC24</f>
        <v>4</v>
      </c>
      <c r="AC24" s="376"/>
      <c r="AD24" s="467">
        <f>AB24+AC24</f>
        <v>4</v>
      </c>
      <c r="AE24" s="376">
        <v>10</v>
      </c>
    </row>
    <row r="25" spans="1:34" s="126" customFormat="1" ht="26.25" customHeight="1" x14ac:dyDescent="0.2">
      <c r="A25" s="610" t="s">
        <v>54</v>
      </c>
      <c r="B25" s="610"/>
      <c r="C25" s="610"/>
      <c r="D25" s="610"/>
      <c r="E25" s="175">
        <f>SUM(E21:E24)</f>
        <v>5</v>
      </c>
      <c r="F25" s="175">
        <f>SUM(F21:F24)</f>
        <v>1</v>
      </c>
      <c r="G25" s="175">
        <f>F21*G21+F22*G22+F23*G23+F24*G24</f>
        <v>2</v>
      </c>
      <c r="H25" s="175">
        <f>SUM(H21:H24)</f>
        <v>1</v>
      </c>
      <c r="I25" s="175">
        <f>H21*I21+H22*I22+H23*I23+H24*I24</f>
        <v>2</v>
      </c>
      <c r="J25" s="175">
        <f>SUM(J21:J24)</f>
        <v>0</v>
      </c>
      <c r="K25" s="175">
        <f>J21*K21+J22*K22+J23*K23+J24*K24</f>
        <v>0</v>
      </c>
      <c r="L25" s="175">
        <f>SUM(L21:L24)</f>
        <v>0</v>
      </c>
      <c r="M25" s="175">
        <f>L21*M21+L22*M22+L23*M23+L24*M24</f>
        <v>0</v>
      </c>
      <c r="N25" s="175">
        <f>SUM(N21:N24)</f>
        <v>1</v>
      </c>
      <c r="O25" s="175">
        <f>N21*O21+N22*O22+N23*O23+N24*O24</f>
        <v>4</v>
      </c>
      <c r="P25" s="175">
        <f>SUM(P21:P24)</f>
        <v>2</v>
      </c>
      <c r="Q25" s="175">
        <f>Q21*P21+Q22*P22+Q23*P23+Q24*P24</f>
        <v>6</v>
      </c>
      <c r="R25" s="175">
        <f>SUM(R21:R24)</f>
        <v>0</v>
      </c>
      <c r="S25" s="175">
        <f>S21*R21+S22*R22+S23*R23+S24*R24</f>
        <v>0</v>
      </c>
      <c r="T25" s="175">
        <f>SUM(T21:T24)</f>
        <v>0</v>
      </c>
      <c r="U25" s="175">
        <f>U21*T21+U22*T22+U23*T23+U24*T24</f>
        <v>0</v>
      </c>
      <c r="V25" s="175">
        <f>SUM(V21:V24)</f>
        <v>0</v>
      </c>
      <c r="W25" s="175">
        <f>W21*V21+W22*V22+W23*V23+W24*V24</f>
        <v>0</v>
      </c>
      <c r="X25" s="175">
        <f>SUM(X21:X24)</f>
        <v>0</v>
      </c>
      <c r="Y25" s="175">
        <f>Y21*X21+Y22*X22+Y23*X23+Y24*X24</f>
        <v>0</v>
      </c>
      <c r="Z25" s="175">
        <f>SUM(Z21:Z24)</f>
        <v>0</v>
      </c>
      <c r="AA25" s="175">
        <f>AA21*Z21+AA22*Z22+AA23*Z23+AA24*Z24</f>
        <v>0</v>
      </c>
      <c r="AB25" s="175">
        <f>SUM(AB21:AB24)</f>
        <v>14</v>
      </c>
      <c r="AC25" s="175">
        <f>SUM(AC21:AC24)</f>
        <v>0</v>
      </c>
      <c r="AD25" s="175">
        <f>SUM(AD21:AD24)</f>
        <v>14</v>
      </c>
      <c r="AE25" s="175"/>
      <c r="AH25" s="127"/>
    </row>
    <row r="26" spans="1:34" s="127" customFormat="1" ht="21.75" customHeight="1" x14ac:dyDescent="0.2">
      <c r="A26" s="610" t="s">
        <v>20</v>
      </c>
      <c r="B26" s="610"/>
      <c r="C26" s="610"/>
      <c r="D26" s="610"/>
      <c r="E26" s="176"/>
      <c r="F26" s="274"/>
      <c r="G26" s="274"/>
      <c r="H26" s="274"/>
      <c r="I26" s="274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274"/>
      <c r="Y26" s="274"/>
      <c r="Z26" s="176"/>
      <c r="AA26" s="176"/>
      <c r="AB26" s="176"/>
      <c r="AC26" s="176"/>
      <c r="AD26" s="176"/>
      <c r="AE26" s="176"/>
    </row>
    <row r="27" spans="1:34" s="129" customFormat="1" ht="34.5" customHeight="1" x14ac:dyDescent="0.25">
      <c r="A27" s="344">
        <v>8</v>
      </c>
      <c r="B27" s="344" t="s">
        <v>108</v>
      </c>
      <c r="C27" s="344" t="s">
        <v>291</v>
      </c>
      <c r="D27" s="344" t="s">
        <v>291</v>
      </c>
      <c r="E27" s="467">
        <f t="shared" ref="E27:E33" si="1">F27+H27+J27+L27+N27+P27+R27+T27+V27+X27+Z27</f>
        <v>1</v>
      </c>
      <c r="F27" s="467"/>
      <c r="G27" s="467"/>
      <c r="H27" s="467"/>
      <c r="I27" s="467"/>
      <c r="J27" s="376"/>
      <c r="K27" s="376"/>
      <c r="L27" s="468"/>
      <c r="M27" s="468"/>
      <c r="N27" s="376">
        <v>1</v>
      </c>
      <c r="O27" s="376">
        <v>6</v>
      </c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467">
        <f t="shared" ref="AB27:AB33" si="2">F27*G27+H27*I27+J27*K27+L27*M27+N27*O27+P27*Q27+R27*S27+T27*U27+V27*W27+X27*Y27+Z27*AA27-AC27</f>
        <v>6</v>
      </c>
      <c r="AC27" s="376"/>
      <c r="AD27" s="467">
        <f t="shared" ref="AD27:AD33" si="3">AB27+AC27</f>
        <v>6</v>
      </c>
      <c r="AE27" s="376">
        <v>42</v>
      </c>
    </row>
    <row r="28" spans="1:34" s="129" customFormat="1" ht="21.75" customHeight="1" x14ac:dyDescent="0.25">
      <c r="A28" s="344">
        <v>9</v>
      </c>
      <c r="B28" s="344" t="s">
        <v>93</v>
      </c>
      <c r="C28" s="344" t="s">
        <v>64</v>
      </c>
      <c r="D28" s="344" t="s">
        <v>64</v>
      </c>
      <c r="E28" s="467">
        <f t="shared" si="1"/>
        <v>2</v>
      </c>
      <c r="F28" s="467"/>
      <c r="G28" s="467"/>
      <c r="H28" s="467">
        <v>2</v>
      </c>
      <c r="I28" s="467">
        <v>2</v>
      </c>
      <c r="J28" s="376"/>
      <c r="K28" s="376"/>
      <c r="L28" s="468"/>
      <c r="M28" s="468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467">
        <f t="shared" si="2"/>
        <v>4</v>
      </c>
      <c r="AC28" s="376"/>
      <c r="AD28" s="467">
        <f t="shared" si="3"/>
        <v>4</v>
      </c>
      <c r="AE28" s="376">
        <v>10</v>
      </c>
    </row>
    <row r="29" spans="1:34" s="129" customFormat="1" ht="47.25" x14ac:dyDescent="0.25">
      <c r="A29" s="344">
        <v>10</v>
      </c>
      <c r="B29" s="180" t="s">
        <v>83</v>
      </c>
      <c r="C29" s="344" t="s">
        <v>84</v>
      </c>
      <c r="D29" s="344" t="s">
        <v>84</v>
      </c>
      <c r="E29" s="467">
        <f t="shared" si="1"/>
        <v>2</v>
      </c>
      <c r="F29" s="467"/>
      <c r="G29" s="467"/>
      <c r="H29" s="467"/>
      <c r="I29" s="467"/>
      <c r="J29" s="376">
        <v>1</v>
      </c>
      <c r="K29" s="376">
        <v>8</v>
      </c>
      <c r="L29" s="376">
        <v>1</v>
      </c>
      <c r="M29" s="376">
        <v>8</v>
      </c>
      <c r="N29" s="468"/>
      <c r="O29" s="468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467">
        <f t="shared" si="2"/>
        <v>16</v>
      </c>
      <c r="AC29" s="376"/>
      <c r="AD29" s="467">
        <f t="shared" si="3"/>
        <v>16</v>
      </c>
      <c r="AE29" s="376">
        <v>42</v>
      </c>
    </row>
    <row r="30" spans="1:34" s="129" customFormat="1" ht="31.5" x14ac:dyDescent="0.25">
      <c r="A30" s="344">
        <v>11</v>
      </c>
      <c r="B30" s="344" t="s">
        <v>85</v>
      </c>
      <c r="C30" s="344" t="s">
        <v>57</v>
      </c>
      <c r="D30" s="344" t="s">
        <v>57</v>
      </c>
      <c r="E30" s="467">
        <f t="shared" si="1"/>
        <v>2</v>
      </c>
      <c r="F30" s="467"/>
      <c r="G30" s="467"/>
      <c r="H30" s="467"/>
      <c r="I30" s="467"/>
      <c r="J30" s="376"/>
      <c r="K30" s="376"/>
      <c r="L30" s="468">
        <v>1</v>
      </c>
      <c r="M30" s="468">
        <v>6</v>
      </c>
      <c r="N30" s="376">
        <v>1</v>
      </c>
      <c r="O30" s="376">
        <v>6</v>
      </c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467">
        <f t="shared" si="2"/>
        <v>12</v>
      </c>
      <c r="AC30" s="376"/>
      <c r="AD30" s="467">
        <f t="shared" si="3"/>
        <v>12</v>
      </c>
      <c r="AE30" s="376">
        <v>10</v>
      </c>
    </row>
    <row r="31" spans="1:34" s="129" customFormat="1" ht="32.25" customHeight="1" x14ac:dyDescent="0.25">
      <c r="A31" s="344">
        <v>12</v>
      </c>
      <c r="B31" s="344" t="s">
        <v>86</v>
      </c>
      <c r="C31" s="344" t="s">
        <v>57</v>
      </c>
      <c r="D31" s="344" t="s">
        <v>57</v>
      </c>
      <c r="E31" s="467">
        <f t="shared" si="1"/>
        <v>1</v>
      </c>
      <c r="F31" s="467"/>
      <c r="G31" s="467"/>
      <c r="H31" s="467"/>
      <c r="I31" s="467"/>
      <c r="J31" s="376"/>
      <c r="K31" s="376"/>
      <c r="L31" s="468"/>
      <c r="M31" s="468"/>
      <c r="N31" s="376">
        <v>1</v>
      </c>
      <c r="O31" s="376">
        <v>6</v>
      </c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467">
        <f t="shared" si="2"/>
        <v>6</v>
      </c>
      <c r="AC31" s="376"/>
      <c r="AD31" s="467">
        <f t="shared" si="3"/>
        <v>6</v>
      </c>
      <c r="AE31" s="376">
        <v>10</v>
      </c>
    </row>
    <row r="32" spans="1:34" s="129" customFormat="1" ht="32.25" customHeight="1" x14ac:dyDescent="0.25">
      <c r="A32" s="344">
        <v>13</v>
      </c>
      <c r="B32" s="344" t="s">
        <v>429</v>
      </c>
      <c r="C32" s="344" t="s">
        <v>57</v>
      </c>
      <c r="D32" s="344" t="s">
        <v>57</v>
      </c>
      <c r="E32" s="467">
        <f t="shared" si="1"/>
        <v>1</v>
      </c>
      <c r="F32" s="467"/>
      <c r="G32" s="467"/>
      <c r="H32" s="467"/>
      <c r="I32" s="467"/>
      <c r="J32" s="376">
        <v>1</v>
      </c>
      <c r="K32" s="376">
        <v>4</v>
      </c>
      <c r="L32" s="468"/>
      <c r="M32" s="468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467">
        <f>F32*G32+H32*I32+J32*K32+L32*M32+N32*O32+P32*Q32+R32*S32+T32*U32+V32*W32+X32*Y32+Z32*AA32-AC32</f>
        <v>4</v>
      </c>
      <c r="AC32" s="376"/>
      <c r="AD32" s="467">
        <f t="shared" si="3"/>
        <v>4</v>
      </c>
      <c r="AE32" s="376">
        <v>14</v>
      </c>
    </row>
    <row r="33" spans="1:34" s="129" customFormat="1" ht="33.75" customHeight="1" x14ac:dyDescent="0.25">
      <c r="A33" s="344">
        <v>14</v>
      </c>
      <c r="B33" s="344" t="s">
        <v>332</v>
      </c>
      <c r="C33" s="344" t="s">
        <v>57</v>
      </c>
      <c r="D33" s="344" t="s">
        <v>57</v>
      </c>
      <c r="E33" s="467">
        <f t="shared" si="1"/>
        <v>2</v>
      </c>
      <c r="F33" s="467"/>
      <c r="G33" s="467"/>
      <c r="H33" s="467"/>
      <c r="I33" s="467"/>
      <c r="J33" s="376">
        <v>1</v>
      </c>
      <c r="K33" s="376">
        <v>4</v>
      </c>
      <c r="L33" s="376"/>
      <c r="M33" s="376"/>
      <c r="N33" s="468"/>
      <c r="O33" s="468"/>
      <c r="P33" s="376">
        <v>1</v>
      </c>
      <c r="Q33" s="376">
        <v>6</v>
      </c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467">
        <f t="shared" si="2"/>
        <v>10</v>
      </c>
      <c r="AC33" s="376"/>
      <c r="AD33" s="467">
        <f t="shared" si="3"/>
        <v>10</v>
      </c>
      <c r="AE33" s="376">
        <v>14</v>
      </c>
    </row>
    <row r="34" spans="1:34" s="126" customFormat="1" ht="15" customHeight="1" x14ac:dyDescent="0.2">
      <c r="A34" s="610" t="s">
        <v>54</v>
      </c>
      <c r="B34" s="610"/>
      <c r="C34" s="610"/>
      <c r="D34" s="610"/>
      <c r="E34" s="175">
        <f>SUM(E27:E33)</f>
        <v>11</v>
      </c>
      <c r="F34" s="175">
        <f>SUM(F27:F33)</f>
        <v>0</v>
      </c>
      <c r="G34" s="175">
        <f>F27*G27+F28*G28+F29*G29+F30*G30+F31*G31+F32*G32+F33*G33</f>
        <v>0</v>
      </c>
      <c r="H34" s="175">
        <f>SUM(H27:H33)</f>
        <v>2</v>
      </c>
      <c r="I34" s="175">
        <f>H27*I27+H28*I28+H29*I29+H30*I30+H31*I31+H32*I32+H33*I33</f>
        <v>4</v>
      </c>
      <c r="J34" s="175">
        <f>SUM(J27:J33)</f>
        <v>3</v>
      </c>
      <c r="K34" s="175">
        <f>J27*K27+J28*K28+J29*K29+J30*K30+J31*K31+J32*K32+J33*K33</f>
        <v>16</v>
      </c>
      <c r="L34" s="175">
        <f>SUM(L27:L33)</f>
        <v>2</v>
      </c>
      <c r="M34" s="175">
        <f>L27*M27+L28*M28+L29*M29+L30*M30+L31*M31+L32*M32+L33*M33</f>
        <v>14</v>
      </c>
      <c r="N34" s="175">
        <f>SUM(N27:N33)</f>
        <v>3</v>
      </c>
      <c r="O34" s="175">
        <f>N27*O27+N28*O28+N29*O29+N30*O30+N31*O31+N32*O32+N33*O33</f>
        <v>18</v>
      </c>
      <c r="P34" s="175">
        <f>SUM(P27:P33)</f>
        <v>1</v>
      </c>
      <c r="Q34" s="175">
        <f>P27*Q27+P28*Q28+P29*Q29+P30*Q30+P31*Q31+P32*Q32+P33*Q33</f>
        <v>6</v>
      </c>
      <c r="R34" s="175">
        <f>SUM(R27:R33)</f>
        <v>0</v>
      </c>
      <c r="S34" s="175">
        <f>R27*S27+R28*S28+R29*S29+R30*S30+R31*S31+R32*S32+R33*S33</f>
        <v>0</v>
      </c>
      <c r="T34" s="175">
        <f>SUM(T27:T33)</f>
        <v>0</v>
      </c>
      <c r="U34" s="175">
        <f>T27*U27+T28*U28+T29*U29+T30*U30+T31*U31+T32*U32+T33*U33</f>
        <v>0</v>
      </c>
      <c r="V34" s="175">
        <f>SUM(V27:V33)</f>
        <v>0</v>
      </c>
      <c r="W34" s="175">
        <f>V27*W27+V28*W28+V29*W29+V30*W30+V31*W31+V32*W32+V33*W33</f>
        <v>0</v>
      </c>
      <c r="X34" s="175">
        <f>SUM(X27:X33)</f>
        <v>0</v>
      </c>
      <c r="Y34" s="175">
        <f>X27*Y27+X28*Y28+X29*Y29+X30*Y30+X31*Y31+X32*Y32+X33*Y33</f>
        <v>0</v>
      </c>
      <c r="Z34" s="175">
        <f>SUM(Z27:Z33)</f>
        <v>0</v>
      </c>
      <c r="AA34" s="175">
        <f>Z27*AA27+Z28*AA28+Z29*AA29+Z30*AA30+Z31*AA31+Z32*AA32+Z33*AA33</f>
        <v>0</v>
      </c>
      <c r="AB34" s="175">
        <f>SUM(AB27:AB33)</f>
        <v>58</v>
      </c>
      <c r="AC34" s="175">
        <f>SUM(AC27:AC33)</f>
        <v>0</v>
      </c>
      <c r="AD34" s="175">
        <f>SUM(AD27:AD33)</f>
        <v>58</v>
      </c>
      <c r="AE34" s="175"/>
      <c r="AH34" s="127"/>
    </row>
    <row r="35" spans="1:34" s="127" customFormat="1" ht="15.75" customHeight="1" x14ac:dyDescent="0.2">
      <c r="A35" s="610" t="s">
        <v>230</v>
      </c>
      <c r="B35" s="610"/>
      <c r="C35" s="610"/>
      <c r="D35" s="610"/>
      <c r="E35" s="176"/>
      <c r="F35" s="274"/>
      <c r="G35" s="274"/>
      <c r="H35" s="274"/>
      <c r="I35" s="274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274"/>
      <c r="Y35" s="274"/>
      <c r="Z35" s="176"/>
      <c r="AA35" s="176"/>
      <c r="AB35" s="176"/>
      <c r="AC35" s="176"/>
      <c r="AD35" s="176"/>
      <c r="AE35" s="176"/>
    </row>
    <row r="36" spans="1:34" s="396" customFormat="1" ht="32.25" customHeight="1" x14ac:dyDescent="0.25">
      <c r="A36" s="346">
        <v>15</v>
      </c>
      <c r="B36" s="346" t="s">
        <v>87</v>
      </c>
      <c r="C36" s="346" t="s">
        <v>88</v>
      </c>
      <c r="D36" s="346" t="s">
        <v>312</v>
      </c>
      <c r="E36" s="407">
        <f t="shared" ref="E36" si="4">F36+H36+J36+L36+N36+P36+R36+T36+V36+X36+Z36</f>
        <v>2</v>
      </c>
      <c r="F36" s="407"/>
      <c r="G36" s="407"/>
      <c r="H36" s="407"/>
      <c r="I36" s="407"/>
      <c r="J36" s="187">
        <v>2</v>
      </c>
      <c r="K36" s="187">
        <v>3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407">
        <f>F36*G36+H36*I36+J36*K36+L36*M36+N36*O36+P36*Q36+R36*S36+T36*U36+V36*W36+X36*Y36+Z36*AA36-AC36</f>
        <v>6</v>
      </c>
      <c r="AC36" s="187"/>
      <c r="AD36" s="407">
        <f>AB36+AC36</f>
        <v>6</v>
      </c>
      <c r="AE36" s="187">
        <v>30</v>
      </c>
    </row>
    <row r="37" spans="1:34" s="126" customFormat="1" ht="15.75" x14ac:dyDescent="0.2">
      <c r="A37" s="610" t="s">
        <v>54</v>
      </c>
      <c r="B37" s="610"/>
      <c r="C37" s="610"/>
      <c r="D37" s="610"/>
      <c r="E37" s="175">
        <f>E36</f>
        <v>2</v>
      </c>
      <c r="F37" s="175">
        <f>SUM(F36)</f>
        <v>0</v>
      </c>
      <c r="G37" s="175">
        <f>F36*G36</f>
        <v>0</v>
      </c>
      <c r="H37" s="175">
        <f>SUM(H36)</f>
        <v>0</v>
      </c>
      <c r="I37" s="175">
        <f>H36*I36</f>
        <v>0</v>
      </c>
      <c r="J37" s="175">
        <f>J36</f>
        <v>2</v>
      </c>
      <c r="K37" s="175">
        <f>K36*J36</f>
        <v>6</v>
      </c>
      <c r="L37" s="175">
        <f t="shared" ref="L37" si="5">L36</f>
        <v>0</v>
      </c>
      <c r="M37" s="175">
        <f t="shared" ref="M37" si="6">M36*L36</f>
        <v>0</v>
      </c>
      <c r="N37" s="175">
        <f t="shared" ref="N37" si="7">N36</f>
        <v>0</v>
      </c>
      <c r="O37" s="175">
        <f t="shared" ref="O37" si="8">O36*N36</f>
        <v>0</v>
      </c>
      <c r="P37" s="175">
        <f t="shared" ref="P37" si="9">P36</f>
        <v>0</v>
      </c>
      <c r="Q37" s="175">
        <f t="shared" ref="Q37" si="10">Q36*P36</f>
        <v>0</v>
      </c>
      <c r="R37" s="175">
        <f>SUM(R36)</f>
        <v>0</v>
      </c>
      <c r="S37" s="175"/>
      <c r="T37" s="175"/>
      <c r="U37" s="175"/>
      <c r="V37" s="175"/>
      <c r="W37" s="175"/>
      <c r="X37" s="175"/>
      <c r="Y37" s="175"/>
      <c r="Z37" s="175"/>
      <c r="AA37" s="175"/>
      <c r="AB37" s="175">
        <f>SUM(AB36)</f>
        <v>6</v>
      </c>
      <c r="AC37" s="175">
        <f>SUM(AC36)</f>
        <v>0</v>
      </c>
      <c r="AD37" s="175">
        <f>SUM(AD36)</f>
        <v>6</v>
      </c>
      <c r="AE37" s="175"/>
      <c r="AH37" s="127"/>
    </row>
    <row r="38" spans="1:34" s="127" customFormat="1" ht="15.75" customHeight="1" x14ac:dyDescent="0.2">
      <c r="A38" s="610" t="s">
        <v>22</v>
      </c>
      <c r="B38" s="610"/>
      <c r="C38" s="610"/>
      <c r="D38" s="610"/>
      <c r="E38" s="176"/>
      <c r="F38" s="274"/>
      <c r="G38" s="274"/>
      <c r="H38" s="274"/>
      <c r="I38" s="274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274"/>
      <c r="Y38" s="274"/>
      <c r="Z38" s="176"/>
      <c r="AA38" s="176"/>
      <c r="AB38" s="176"/>
      <c r="AC38" s="176"/>
      <c r="AD38" s="176"/>
      <c r="AE38" s="176"/>
    </row>
    <row r="39" spans="1:34" s="127" customFormat="1" ht="25.5" customHeight="1" x14ac:dyDescent="0.25">
      <c r="A39" s="344">
        <v>16</v>
      </c>
      <c r="B39" s="344" t="s">
        <v>89</v>
      </c>
      <c r="C39" s="344" t="s">
        <v>90</v>
      </c>
      <c r="D39" s="344" t="s">
        <v>90</v>
      </c>
      <c r="E39" s="467">
        <f>F39+H39+J39+L39+N39+P39+R39+T39+V39+X39+Z39</f>
        <v>1</v>
      </c>
      <c r="F39" s="467"/>
      <c r="G39" s="467"/>
      <c r="H39" s="467"/>
      <c r="I39" s="467"/>
      <c r="J39" s="376"/>
      <c r="K39" s="376"/>
      <c r="L39" s="468"/>
      <c r="M39" s="468"/>
      <c r="N39" s="376">
        <v>1</v>
      </c>
      <c r="O39" s="376">
        <v>2</v>
      </c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467">
        <f>F39*G39+H39*I39+J39*K39+L39*M39+N39*O39+P39*Q39+R39*S39+T39*U39+V39*W39+X39*Y39+Z39*AA39-AC39</f>
        <v>2</v>
      </c>
      <c r="AC39" s="376"/>
      <c r="AD39" s="467">
        <f>AB39+AC39</f>
        <v>2</v>
      </c>
      <c r="AE39" s="376">
        <v>30</v>
      </c>
    </row>
    <row r="40" spans="1:34" s="128" customFormat="1" ht="15.75" customHeight="1" x14ac:dyDescent="0.2">
      <c r="A40" s="610" t="s">
        <v>54</v>
      </c>
      <c r="B40" s="610"/>
      <c r="C40" s="610"/>
      <c r="D40" s="610"/>
      <c r="E40" s="175">
        <f>SUM(E39)</f>
        <v>1</v>
      </c>
      <c r="F40" s="175">
        <f>SUM(F39)</f>
        <v>0</v>
      </c>
      <c r="G40" s="175">
        <f>F39*G39</f>
        <v>0</v>
      </c>
      <c r="H40" s="175">
        <f>SUM(H39)</f>
        <v>0</v>
      </c>
      <c r="I40" s="175">
        <f>H39*I39</f>
        <v>0</v>
      </c>
      <c r="J40" s="175">
        <f t="shared" ref="J40:AC40" si="11">J39</f>
        <v>0</v>
      </c>
      <c r="K40" s="175">
        <f t="shared" si="11"/>
        <v>0</v>
      </c>
      <c r="L40" s="175">
        <f t="shared" si="11"/>
        <v>0</v>
      </c>
      <c r="M40" s="175">
        <f t="shared" si="11"/>
        <v>0</v>
      </c>
      <c r="N40" s="175">
        <f t="shared" si="11"/>
        <v>1</v>
      </c>
      <c r="O40" s="175">
        <f>N39*O39</f>
        <v>2</v>
      </c>
      <c r="P40" s="175">
        <f t="shared" si="11"/>
        <v>0</v>
      </c>
      <c r="Q40" s="175">
        <f t="shared" si="11"/>
        <v>0</v>
      </c>
      <c r="R40" s="175">
        <v>0</v>
      </c>
      <c r="S40" s="175">
        <v>0</v>
      </c>
      <c r="T40" s="175">
        <f>SUM(T39)</f>
        <v>0</v>
      </c>
      <c r="U40" s="175">
        <f>T39*U39</f>
        <v>0</v>
      </c>
      <c r="V40" s="175">
        <f>SUM(V39)</f>
        <v>0</v>
      </c>
      <c r="W40" s="175">
        <f>V39*W39</f>
        <v>0</v>
      </c>
      <c r="X40" s="175">
        <f>SUM(X39)</f>
        <v>0</v>
      </c>
      <c r="Y40" s="175">
        <f>X39*Y39</f>
        <v>0</v>
      </c>
      <c r="Z40" s="175">
        <f>SUM(Z39)</f>
        <v>0</v>
      </c>
      <c r="AA40" s="175">
        <f>Z39*AA39</f>
        <v>0</v>
      </c>
      <c r="AB40" s="175">
        <f>SUM(AB39)</f>
        <v>2</v>
      </c>
      <c r="AC40" s="175">
        <f t="shared" si="11"/>
        <v>0</v>
      </c>
      <c r="AD40" s="175">
        <f>SUM(AD39)</f>
        <v>2</v>
      </c>
      <c r="AE40" s="175"/>
      <c r="AH40" s="127"/>
    </row>
    <row r="41" spans="1:34" s="127" customFormat="1" ht="15.75" customHeight="1" x14ac:dyDescent="0.2">
      <c r="A41" s="610" t="s">
        <v>21</v>
      </c>
      <c r="B41" s="610"/>
      <c r="C41" s="610"/>
      <c r="D41" s="610"/>
      <c r="E41" s="176"/>
      <c r="F41" s="274"/>
      <c r="G41" s="274"/>
      <c r="H41" s="274"/>
      <c r="I41" s="274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274"/>
      <c r="Y41" s="274"/>
      <c r="Z41" s="176"/>
      <c r="AA41" s="176"/>
      <c r="AB41" s="176"/>
      <c r="AC41" s="176"/>
      <c r="AD41" s="176"/>
      <c r="AE41" s="176"/>
      <c r="AH41" s="129"/>
    </row>
    <row r="42" spans="1:34" s="129" customFormat="1" ht="25.5" customHeight="1" x14ac:dyDescent="0.25">
      <c r="A42" s="608">
        <v>17</v>
      </c>
      <c r="B42" s="615" t="s">
        <v>292</v>
      </c>
      <c r="C42" s="344" t="s">
        <v>65</v>
      </c>
      <c r="D42" s="344" t="s">
        <v>65</v>
      </c>
      <c r="E42" s="467">
        <f>F42+H42+J42+L42+N42+P42+R42+T42+V42+X42+Z42</f>
        <v>1</v>
      </c>
      <c r="F42" s="467"/>
      <c r="G42" s="467"/>
      <c r="H42" s="467"/>
      <c r="I42" s="467"/>
      <c r="J42" s="376"/>
      <c r="K42" s="376"/>
      <c r="L42" s="468"/>
      <c r="M42" s="468"/>
      <c r="N42" s="376">
        <v>1</v>
      </c>
      <c r="O42" s="376">
        <v>6</v>
      </c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467">
        <f>F42*G42+H42*I42+J42*K42+L42*M42+N42*O42+P42*Q42+R42*S42+T42*U42+V42*W42+X42*Y42+Z42*AA42-AC42</f>
        <v>6</v>
      </c>
      <c r="AC42" s="376"/>
      <c r="AD42" s="467">
        <f t="shared" ref="AD42:AD43" si="12">AB42+AC42</f>
        <v>6</v>
      </c>
      <c r="AE42" s="376">
        <v>42</v>
      </c>
      <c r="AH42" s="127"/>
    </row>
    <row r="43" spans="1:34" s="129" customFormat="1" ht="24" customHeight="1" x14ac:dyDescent="0.25">
      <c r="A43" s="609"/>
      <c r="B43" s="616"/>
      <c r="C43" s="344" t="s">
        <v>92</v>
      </c>
      <c r="D43" s="344" t="s">
        <v>92</v>
      </c>
      <c r="E43" s="467">
        <f>F43+H43+J43+L43+N43+P43+R43+T43+V43+X43+Z43</f>
        <v>1</v>
      </c>
      <c r="F43" s="467"/>
      <c r="G43" s="467"/>
      <c r="H43" s="467"/>
      <c r="I43" s="467"/>
      <c r="J43" s="376">
        <v>1</v>
      </c>
      <c r="K43" s="376">
        <v>4</v>
      </c>
      <c r="L43" s="468"/>
      <c r="M43" s="468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467">
        <f>F43*G43+H43*I43+J43*K43+L43*M43+N43*O43+P43*Q43+R43*S43+T43*U43+V43*W43+X43*Y43+Z43*AA43-AC43</f>
        <v>4</v>
      </c>
      <c r="AC43" s="376"/>
      <c r="AD43" s="467">
        <f t="shared" si="12"/>
        <v>4</v>
      </c>
      <c r="AE43" s="376">
        <v>42</v>
      </c>
      <c r="AH43" s="127"/>
    </row>
    <row r="44" spans="1:34" s="128" customFormat="1" ht="21" customHeight="1" x14ac:dyDescent="0.2">
      <c r="A44" s="610" t="s">
        <v>54</v>
      </c>
      <c r="B44" s="610"/>
      <c r="C44" s="610"/>
      <c r="D44" s="610"/>
      <c r="E44" s="175">
        <f>SUM(E42:E43)</f>
        <v>2</v>
      </c>
      <c r="F44" s="175">
        <f>SUM(F42:F43)</f>
        <v>0</v>
      </c>
      <c r="G44" s="175">
        <f>F42*G42+F43*G43</f>
        <v>0</v>
      </c>
      <c r="H44" s="175">
        <f>SUM(H42:H43)</f>
        <v>0</v>
      </c>
      <c r="I44" s="175">
        <f>H42*I42+H43*I43</f>
        <v>0</v>
      </c>
      <c r="J44" s="175">
        <f>SUM(J42:J43)</f>
        <v>1</v>
      </c>
      <c r="K44" s="175">
        <f>J42*K42+J43*K43</f>
        <v>4</v>
      </c>
      <c r="L44" s="175">
        <f>SUM(L42:L43)</f>
        <v>0</v>
      </c>
      <c r="M44" s="175">
        <f>L42*M42+L43*M43</f>
        <v>0</v>
      </c>
      <c r="N44" s="175">
        <f>SUM(N42:N43)</f>
        <v>1</v>
      </c>
      <c r="O44" s="175">
        <f>N42*O42+N43*O43</f>
        <v>6</v>
      </c>
      <c r="P44" s="175">
        <f>SUM(P42:P43)</f>
        <v>0</v>
      </c>
      <c r="Q44" s="175">
        <f>P42*Q42+P43*Q43</f>
        <v>0</v>
      </c>
      <c r="R44" s="175">
        <f>SUM(R42:R43)</f>
        <v>0</v>
      </c>
      <c r="S44" s="175">
        <f>R42*S42+R43*S43</f>
        <v>0</v>
      </c>
      <c r="T44" s="175"/>
      <c r="U44" s="175"/>
      <c r="V44" s="175"/>
      <c r="W44" s="175"/>
      <c r="X44" s="175"/>
      <c r="Y44" s="175"/>
      <c r="Z44" s="175"/>
      <c r="AA44" s="175"/>
      <c r="AB44" s="175">
        <f>SUM(AB42:AB43)</f>
        <v>10</v>
      </c>
      <c r="AC44" s="175">
        <f>SUM(AC42:AC43)</f>
        <v>0</v>
      </c>
      <c r="AD44" s="175">
        <f>SUM(AD42:AD43)</f>
        <v>10</v>
      </c>
      <c r="AE44" s="175"/>
      <c r="AH44" s="127"/>
    </row>
    <row r="45" spans="1:34" s="127" customFormat="1" ht="19.5" customHeight="1" x14ac:dyDescent="0.2">
      <c r="A45" s="610" t="s">
        <v>215</v>
      </c>
      <c r="B45" s="610"/>
      <c r="C45" s="610"/>
      <c r="D45" s="610"/>
      <c r="E45" s="175">
        <f>E44+E40+E37+E34+E25+E19</f>
        <v>26</v>
      </c>
      <c r="F45" s="175">
        <f>F44+F40+F37+F34+F25+F19</f>
        <v>1</v>
      </c>
      <c r="G45" s="175">
        <f>G44+G40+G37+G34+G25+G19</f>
        <v>2</v>
      </c>
      <c r="H45" s="175">
        <f>H44+H40+H37+H34+H25+H19</f>
        <v>3</v>
      </c>
      <c r="I45" s="175">
        <f>I44+I40+I37+I34+I25+I19</f>
        <v>6</v>
      </c>
      <c r="J45" s="175">
        <f t="shared" ref="J45:Q45" si="13">J19+J25+J34+J37+J40+J44</f>
        <v>7</v>
      </c>
      <c r="K45" s="175">
        <f t="shared" si="13"/>
        <v>30</v>
      </c>
      <c r="L45" s="175">
        <f t="shared" si="13"/>
        <v>4</v>
      </c>
      <c r="M45" s="175">
        <f t="shared" si="13"/>
        <v>22</v>
      </c>
      <c r="N45" s="175">
        <f t="shared" si="13"/>
        <v>8</v>
      </c>
      <c r="O45" s="175">
        <f t="shared" si="13"/>
        <v>40</v>
      </c>
      <c r="P45" s="175">
        <f t="shared" si="13"/>
        <v>3</v>
      </c>
      <c r="Q45" s="175">
        <f t="shared" si="13"/>
        <v>12</v>
      </c>
      <c r="R45" s="175">
        <f>R44+R40+R37+R34+R25+R19</f>
        <v>0</v>
      </c>
      <c r="S45" s="175">
        <f>S44+S40+S37+S34+S25+S19</f>
        <v>0</v>
      </c>
      <c r="T45" s="175"/>
      <c r="U45" s="175"/>
      <c r="V45" s="175"/>
      <c r="W45" s="175"/>
      <c r="X45" s="175"/>
      <c r="Y45" s="175"/>
      <c r="Z45" s="175"/>
      <c r="AA45" s="175"/>
      <c r="AB45" s="175">
        <f>AB19+AB25+AB34+AB37+AB40+AB44</f>
        <v>112</v>
      </c>
      <c r="AC45" s="175">
        <f>AC44+AC40+AC37+AC34+AC25+AC19</f>
        <v>0</v>
      </c>
      <c r="AD45" s="175">
        <f>AD19+AD25+AD34+AD37+AD40+AD44</f>
        <v>112</v>
      </c>
      <c r="AE45" s="175"/>
    </row>
    <row r="46" spans="1:34" s="127" customFormat="1" ht="15.75" customHeight="1" x14ac:dyDescent="0.2">
      <c r="A46" s="610" t="s">
        <v>238</v>
      </c>
      <c r="B46" s="610"/>
      <c r="C46" s="610"/>
      <c r="D46" s="610"/>
      <c r="E46" s="176"/>
      <c r="F46" s="274"/>
      <c r="G46" s="274"/>
      <c r="H46" s="274"/>
      <c r="I46" s="274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274"/>
      <c r="Y46" s="274"/>
      <c r="Z46" s="176"/>
      <c r="AA46" s="176"/>
      <c r="AB46" s="176"/>
      <c r="AC46" s="176"/>
      <c r="AD46" s="176"/>
      <c r="AE46" s="176"/>
    </row>
    <row r="47" spans="1:34" s="127" customFormat="1" ht="23.25" customHeight="1" x14ac:dyDescent="0.25">
      <c r="A47" s="344">
        <v>18</v>
      </c>
      <c r="B47" s="344" t="s">
        <v>96</v>
      </c>
      <c r="C47" s="368" t="s">
        <v>263</v>
      </c>
      <c r="D47" s="344" t="s">
        <v>97</v>
      </c>
      <c r="E47" s="467">
        <f t="shared" ref="E47:E52" si="14">F47+H47+J47+L47+N47+P47+R47+T47+V47+X47+Z47</f>
        <v>1</v>
      </c>
      <c r="F47" s="467"/>
      <c r="G47" s="467"/>
      <c r="H47" s="467"/>
      <c r="I47" s="467"/>
      <c r="J47" s="376"/>
      <c r="K47" s="376"/>
      <c r="L47" s="468">
        <v>1</v>
      </c>
      <c r="M47" s="468">
        <v>2</v>
      </c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467">
        <f t="shared" ref="AB47:AB52" si="15">F47*G47+H47*I47+J47*K47+L47*M47+N47*O47+P47*Q47+R47*S47+T47*U47+V47*W47+X47*Y47+Z47*AA47-AC47</f>
        <v>2</v>
      </c>
      <c r="AC47" s="376"/>
      <c r="AD47" s="467">
        <f t="shared" ref="AD47:AD52" si="16">AB47+AC47</f>
        <v>2</v>
      </c>
      <c r="AE47" s="376">
        <v>5</v>
      </c>
      <c r="AH47" s="129"/>
    </row>
    <row r="48" spans="1:34" s="129" customFormat="1" ht="31.5" customHeight="1" x14ac:dyDescent="0.25">
      <c r="A48" s="344" t="s">
        <v>33</v>
      </c>
      <c r="B48" s="344" t="s">
        <v>212</v>
      </c>
      <c r="C48" s="344" t="s">
        <v>350</v>
      </c>
      <c r="D48" s="344" t="s">
        <v>77</v>
      </c>
      <c r="E48" s="467">
        <f t="shared" si="14"/>
        <v>1</v>
      </c>
      <c r="F48" s="467"/>
      <c r="G48" s="467"/>
      <c r="H48" s="467"/>
      <c r="I48" s="467"/>
      <c r="J48" s="376"/>
      <c r="K48" s="376"/>
      <c r="L48" s="376">
        <v>1</v>
      </c>
      <c r="M48" s="376">
        <v>4</v>
      </c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467">
        <f t="shared" si="15"/>
        <v>4</v>
      </c>
      <c r="AC48" s="376"/>
      <c r="AD48" s="467">
        <f t="shared" si="16"/>
        <v>4</v>
      </c>
      <c r="AE48" s="376">
        <v>14</v>
      </c>
    </row>
    <row r="49" spans="1:34" s="129" customFormat="1" ht="33" customHeight="1" x14ac:dyDescent="0.25">
      <c r="A49" s="344">
        <v>19</v>
      </c>
      <c r="B49" s="344" t="s">
        <v>99</v>
      </c>
      <c r="C49" s="368" t="s">
        <v>350</v>
      </c>
      <c r="D49" s="344" t="s">
        <v>100</v>
      </c>
      <c r="E49" s="467">
        <f t="shared" si="14"/>
        <v>2</v>
      </c>
      <c r="F49" s="467"/>
      <c r="G49" s="467"/>
      <c r="H49" s="467"/>
      <c r="I49" s="467"/>
      <c r="J49" s="376"/>
      <c r="K49" s="376"/>
      <c r="L49" s="468">
        <v>2</v>
      </c>
      <c r="M49" s="468">
        <v>4</v>
      </c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467">
        <f t="shared" si="15"/>
        <v>8</v>
      </c>
      <c r="AC49" s="376"/>
      <c r="AD49" s="467">
        <f t="shared" si="16"/>
        <v>8</v>
      </c>
      <c r="AE49" s="376">
        <v>10</v>
      </c>
    </row>
    <row r="50" spans="1:34" s="129" customFormat="1" ht="33" customHeight="1" x14ac:dyDescent="0.25">
      <c r="A50" s="344">
        <v>20</v>
      </c>
      <c r="B50" s="344" t="s">
        <v>101</v>
      </c>
      <c r="C50" s="390"/>
      <c r="D50" s="344" t="s">
        <v>311</v>
      </c>
      <c r="E50" s="467">
        <f t="shared" si="14"/>
        <v>1</v>
      </c>
      <c r="F50" s="467"/>
      <c r="G50" s="467"/>
      <c r="H50" s="467"/>
      <c r="I50" s="467"/>
      <c r="J50" s="376">
        <v>1</v>
      </c>
      <c r="K50" s="376">
        <v>4</v>
      </c>
      <c r="L50" s="468"/>
      <c r="M50" s="468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467">
        <f t="shared" si="15"/>
        <v>4</v>
      </c>
      <c r="AC50" s="376"/>
      <c r="AD50" s="467">
        <f t="shared" si="16"/>
        <v>4</v>
      </c>
      <c r="AE50" s="376">
        <v>42</v>
      </c>
    </row>
    <row r="51" spans="1:34" s="129" customFormat="1" ht="21.75" customHeight="1" x14ac:dyDescent="0.25">
      <c r="A51" s="344" t="s">
        <v>33</v>
      </c>
      <c r="B51" s="344" t="s">
        <v>212</v>
      </c>
      <c r="C51" s="344" t="s">
        <v>263</v>
      </c>
      <c r="D51" s="344" t="s">
        <v>102</v>
      </c>
      <c r="E51" s="467">
        <f t="shared" si="14"/>
        <v>1</v>
      </c>
      <c r="F51" s="467"/>
      <c r="G51" s="467"/>
      <c r="H51" s="467"/>
      <c r="I51" s="467"/>
      <c r="J51" s="376">
        <v>1</v>
      </c>
      <c r="K51" s="376">
        <v>4</v>
      </c>
      <c r="L51" s="468"/>
      <c r="M51" s="468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467">
        <f t="shared" si="15"/>
        <v>4</v>
      </c>
      <c r="AC51" s="376"/>
      <c r="AD51" s="467">
        <f t="shared" si="16"/>
        <v>4</v>
      </c>
      <c r="AE51" s="376">
        <v>14</v>
      </c>
    </row>
    <row r="52" spans="1:34" s="129" customFormat="1" ht="33" customHeight="1" x14ac:dyDescent="0.25">
      <c r="A52" s="344" t="s">
        <v>33</v>
      </c>
      <c r="B52" s="344" t="s">
        <v>79</v>
      </c>
      <c r="C52" s="353" t="s">
        <v>350</v>
      </c>
      <c r="D52" s="344" t="s">
        <v>103</v>
      </c>
      <c r="E52" s="467">
        <f t="shared" si="14"/>
        <v>1</v>
      </c>
      <c r="F52" s="467"/>
      <c r="G52" s="467"/>
      <c r="H52" s="467"/>
      <c r="I52" s="467"/>
      <c r="J52" s="376">
        <v>1</v>
      </c>
      <c r="K52" s="376">
        <v>4</v>
      </c>
      <c r="L52" s="468"/>
      <c r="M52" s="468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467">
        <f t="shared" si="15"/>
        <v>4</v>
      </c>
      <c r="AC52" s="376"/>
      <c r="AD52" s="467">
        <f t="shared" si="16"/>
        <v>4</v>
      </c>
      <c r="AE52" s="376">
        <v>30</v>
      </c>
    </row>
    <row r="53" spans="1:34" s="126" customFormat="1" ht="15.75" customHeight="1" x14ac:dyDescent="0.2">
      <c r="A53" s="610" t="s">
        <v>54</v>
      </c>
      <c r="B53" s="610"/>
      <c r="C53" s="610"/>
      <c r="D53" s="610"/>
      <c r="E53" s="175">
        <f>SUM(E47:E52)</f>
        <v>7</v>
      </c>
      <c r="F53" s="175">
        <f>SUM(F47:F52)</f>
        <v>0</v>
      </c>
      <c r="G53" s="175">
        <f>G47*F47+G48*F48+G49*F49+G50*F50+G51*F51+G52*F52</f>
        <v>0</v>
      </c>
      <c r="H53" s="175">
        <f>SUM(H47:H52)</f>
        <v>0</v>
      </c>
      <c r="I53" s="175">
        <f>I47*H47+I48*H48+I49*H49+I50*H50+I51*H51+I52*H52</f>
        <v>0</v>
      </c>
      <c r="J53" s="175">
        <f>SUM(J47:J52)</f>
        <v>3</v>
      </c>
      <c r="K53" s="175">
        <f>K47*J47+K48*J48+K49*J49+K50*J50+K51*J51+K52*J52</f>
        <v>12</v>
      </c>
      <c r="L53" s="175">
        <f>SUM(L47:L52)</f>
        <v>4</v>
      </c>
      <c r="M53" s="175">
        <f t="shared" ref="M53" si="17">M47*L47+M48*L48+M49*L49+M50*L50+M51*L51+M52*L52</f>
        <v>14</v>
      </c>
      <c r="N53" s="175">
        <f>SUM(N47:N52)</f>
        <v>0</v>
      </c>
      <c r="O53" s="175">
        <f t="shared" ref="O53" si="18">O47*N47+O48*N48+O49*N49+O50*N50+O51*N51+O52*N52</f>
        <v>0</v>
      </c>
      <c r="P53" s="175">
        <f>SUM(P47:P52)</f>
        <v>0</v>
      </c>
      <c r="Q53" s="175">
        <f t="shared" ref="Q53" si="19">Q47*P47+Q48*P48+Q49*P49+Q50*P50+Q51*P51+Q52*P52</f>
        <v>0</v>
      </c>
      <c r="R53" s="175">
        <f>SUM(R47:R52)</f>
        <v>0</v>
      </c>
      <c r="S53" s="175">
        <f>R47*S47+R48*S48+R49*S49+R50*S50+R51*S51+R52*S52</f>
        <v>0</v>
      </c>
      <c r="T53" s="175"/>
      <c r="U53" s="175"/>
      <c r="V53" s="175"/>
      <c r="W53" s="175"/>
      <c r="X53" s="175"/>
      <c r="Y53" s="175"/>
      <c r="Z53" s="175"/>
      <c r="AA53" s="175"/>
      <c r="AB53" s="175">
        <f>SUM(AB47:AB52)</f>
        <v>26</v>
      </c>
      <c r="AC53" s="175">
        <f>SUM(AC47:AC52)</f>
        <v>0</v>
      </c>
      <c r="AD53" s="175">
        <f>SUM(AD47:AD52)</f>
        <v>26</v>
      </c>
      <c r="AE53" s="175"/>
      <c r="AH53" s="129"/>
    </row>
    <row r="54" spans="1:34" s="129" customFormat="1" ht="32.25" customHeight="1" x14ac:dyDescent="0.2">
      <c r="A54" s="610" t="s">
        <v>241</v>
      </c>
      <c r="B54" s="610"/>
      <c r="C54" s="610"/>
      <c r="D54" s="610"/>
      <c r="E54" s="176"/>
      <c r="F54" s="274"/>
      <c r="G54" s="274"/>
      <c r="H54" s="274"/>
      <c r="I54" s="274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274"/>
      <c r="Y54" s="274"/>
      <c r="Z54" s="176"/>
      <c r="AA54" s="176"/>
      <c r="AB54" s="176"/>
      <c r="AC54" s="176"/>
      <c r="AD54" s="176"/>
      <c r="AE54" s="176"/>
      <c r="AH54" s="127"/>
    </row>
    <row r="55" spans="1:34" s="129" customFormat="1" ht="19.5" customHeight="1" x14ac:dyDescent="0.2">
      <c r="A55" s="344">
        <v>21</v>
      </c>
      <c r="B55" s="344" t="s">
        <v>91</v>
      </c>
      <c r="C55" s="344" t="s">
        <v>104</v>
      </c>
      <c r="D55" s="344" t="s">
        <v>351</v>
      </c>
      <c r="E55" s="136">
        <f>F55+H55+J55+L55+N55+P55+R55+T55+V55+X55+Z55</f>
        <v>1</v>
      </c>
      <c r="F55" s="136"/>
      <c r="G55" s="136"/>
      <c r="H55" s="136"/>
      <c r="I55" s="136"/>
      <c r="J55" s="352">
        <v>1</v>
      </c>
      <c r="K55" s="352">
        <v>4</v>
      </c>
      <c r="L55" s="369"/>
      <c r="M55" s="369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136">
        <f>F55*G55+H55*I55+J55*K55+L55*M55+N55*O55+P55*Q55+R55*S55+T55*U55+V55*W55+X55*Y55+Z55*AA55-AC55</f>
        <v>4</v>
      </c>
      <c r="AC55" s="352"/>
      <c r="AD55" s="136">
        <f>AB55+AC55</f>
        <v>4</v>
      </c>
      <c r="AE55" s="352">
        <v>14</v>
      </c>
    </row>
    <row r="56" spans="1:34" s="126" customFormat="1" ht="15" customHeight="1" x14ac:dyDescent="0.2">
      <c r="A56" s="610" t="s">
        <v>54</v>
      </c>
      <c r="B56" s="610"/>
      <c r="C56" s="610"/>
      <c r="D56" s="610"/>
      <c r="E56" s="175">
        <f>SUM(E55:E55)</f>
        <v>1</v>
      </c>
      <c r="F56" s="175">
        <f>SUM(F55:F55)</f>
        <v>0</v>
      </c>
      <c r="G56" s="175">
        <f>G55*F55</f>
        <v>0</v>
      </c>
      <c r="H56" s="175">
        <f>SUM(H55:H55)</f>
        <v>0</v>
      </c>
      <c r="I56" s="175">
        <f>I55*H55</f>
        <v>0</v>
      </c>
      <c r="J56" s="175">
        <f>SUM(J55:J55)</f>
        <v>1</v>
      </c>
      <c r="K56" s="175">
        <f>K55*J55</f>
        <v>4</v>
      </c>
      <c r="L56" s="175">
        <f>SUM(L55:L55)</f>
        <v>0</v>
      </c>
      <c r="M56" s="175">
        <f>M55*L55</f>
        <v>0</v>
      </c>
      <c r="N56" s="175">
        <f>SUM(N55:N55)</f>
        <v>0</v>
      </c>
      <c r="O56" s="175">
        <f>O55*N55</f>
        <v>0</v>
      </c>
      <c r="P56" s="175">
        <f>SUM(P55:P55)</f>
        <v>0</v>
      </c>
      <c r="Q56" s="175">
        <f>Q55*P55</f>
        <v>0</v>
      </c>
      <c r="R56" s="175">
        <f>SUM(R55)</f>
        <v>0</v>
      </c>
      <c r="S56" s="175">
        <f>R55*S55</f>
        <v>0</v>
      </c>
      <c r="T56" s="175"/>
      <c r="U56" s="175"/>
      <c r="V56" s="175"/>
      <c r="W56" s="175"/>
      <c r="X56" s="175"/>
      <c r="Y56" s="175"/>
      <c r="Z56" s="175"/>
      <c r="AA56" s="175"/>
      <c r="AB56" s="175">
        <f>SUM(AB55:AB55)</f>
        <v>4</v>
      </c>
      <c r="AC56" s="175">
        <f>SUM(AC55:AC55)</f>
        <v>0</v>
      </c>
      <c r="AD56" s="175">
        <f>SUM(AD55:AD55)</f>
        <v>4</v>
      </c>
      <c r="AE56" s="175"/>
      <c r="AH56" s="129"/>
    </row>
    <row r="57" spans="1:34" s="127" customFormat="1" ht="15.75" customHeight="1" x14ac:dyDescent="0.2">
      <c r="A57" s="610" t="s">
        <v>231</v>
      </c>
      <c r="B57" s="610"/>
      <c r="C57" s="610"/>
      <c r="D57" s="610"/>
      <c r="E57" s="176"/>
      <c r="F57" s="274"/>
      <c r="G57" s="274"/>
      <c r="H57" s="274"/>
      <c r="I57" s="274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274"/>
      <c r="Y57" s="274"/>
      <c r="Z57" s="176"/>
      <c r="AA57" s="176"/>
      <c r="AB57" s="176"/>
      <c r="AC57" s="176"/>
      <c r="AD57" s="176"/>
      <c r="AE57" s="176"/>
    </row>
    <row r="58" spans="1:34" s="129" customFormat="1" ht="67.5" customHeight="1" x14ac:dyDescent="0.25">
      <c r="A58" s="608">
        <v>22</v>
      </c>
      <c r="B58" s="617" t="s">
        <v>106</v>
      </c>
      <c r="C58" s="344" t="s">
        <v>477</v>
      </c>
      <c r="D58" s="336" t="s">
        <v>73</v>
      </c>
      <c r="E58" s="376">
        <f>F58+H58+J58+L58+N58+P58+R58+T58+V58+X58+Z58</f>
        <v>1</v>
      </c>
      <c r="F58" s="376"/>
      <c r="G58" s="376"/>
      <c r="H58" s="376"/>
      <c r="I58" s="376"/>
      <c r="J58" s="376"/>
      <c r="K58" s="376"/>
      <c r="L58" s="376">
        <v>1</v>
      </c>
      <c r="M58" s="376">
        <v>1</v>
      </c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>
        <f t="shared" ref="AB58:AB67" si="20">F58*G58+H58*I58+J58*K58+L58*M58+N58*O58+P58*Q58+R58*S58+T58*U58+V58*W58+X58*Y58+Z58*AA58-AC58</f>
        <v>1</v>
      </c>
      <c r="AC58" s="376"/>
      <c r="AD58" s="376">
        <f>AB58+AC58</f>
        <v>1</v>
      </c>
      <c r="AE58" s="376">
        <v>5</v>
      </c>
    </row>
    <row r="59" spans="1:34" s="129" customFormat="1" ht="63.75" customHeight="1" x14ac:dyDescent="0.25">
      <c r="A59" s="614"/>
      <c r="B59" s="618"/>
      <c r="C59" s="344" t="s">
        <v>503</v>
      </c>
      <c r="D59" s="444" t="s">
        <v>495</v>
      </c>
      <c r="E59" s="376">
        <f>F59+H59+J59+L59+N59+P59+R59+T59+V59+X59+Z59</f>
        <v>2</v>
      </c>
      <c r="F59" s="376"/>
      <c r="G59" s="376"/>
      <c r="H59" s="376"/>
      <c r="I59" s="376"/>
      <c r="J59" s="376"/>
      <c r="K59" s="376"/>
      <c r="L59" s="376">
        <v>2</v>
      </c>
      <c r="M59" s="376">
        <v>1</v>
      </c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>
        <f t="shared" si="20"/>
        <v>2</v>
      </c>
      <c r="AC59" s="376"/>
      <c r="AD59" s="376">
        <f>AB59+AC59</f>
        <v>2</v>
      </c>
      <c r="AE59" s="376">
        <v>5</v>
      </c>
    </row>
    <row r="60" spans="1:34" s="127" customFormat="1" ht="65.25" customHeight="1" x14ac:dyDescent="0.25">
      <c r="A60" s="609"/>
      <c r="B60" s="619"/>
      <c r="C60" s="344" t="s">
        <v>480</v>
      </c>
      <c r="D60" s="441" t="s">
        <v>73</v>
      </c>
      <c r="E60" s="467">
        <f>F60+H60+J60+L60+N60+P60+R60+T60+V60+X60+Z60</f>
        <v>2</v>
      </c>
      <c r="F60" s="467"/>
      <c r="G60" s="467"/>
      <c r="H60" s="467"/>
      <c r="I60" s="467"/>
      <c r="J60" s="376"/>
      <c r="K60" s="376"/>
      <c r="L60" s="376">
        <v>2</v>
      </c>
      <c r="M60" s="376">
        <v>1</v>
      </c>
      <c r="N60" s="376"/>
      <c r="O60" s="376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7">
        <f t="shared" si="20"/>
        <v>2</v>
      </c>
      <c r="AC60" s="376"/>
      <c r="AD60" s="467">
        <f t="shared" ref="AD60:AD67" si="21">AB60+AC60</f>
        <v>2</v>
      </c>
      <c r="AE60" s="376">
        <v>5</v>
      </c>
      <c r="AH60" s="129"/>
    </row>
    <row r="61" spans="1:34" s="129" customFormat="1" ht="67.5" customHeight="1" x14ac:dyDescent="0.25">
      <c r="A61" s="353">
        <v>23</v>
      </c>
      <c r="B61" s="336" t="s">
        <v>331</v>
      </c>
      <c r="C61" s="344" t="s">
        <v>480</v>
      </c>
      <c r="D61" s="441" t="s">
        <v>73</v>
      </c>
      <c r="E61" s="467">
        <f t="shared" ref="E61:E67" si="22">F61+H61+J61+L61+N61+P61+R61+T61+V61+X61+Z61</f>
        <v>2</v>
      </c>
      <c r="F61" s="467"/>
      <c r="G61" s="467"/>
      <c r="H61" s="467"/>
      <c r="I61" s="467"/>
      <c r="J61" s="376"/>
      <c r="K61" s="376"/>
      <c r="L61" s="376"/>
      <c r="M61" s="376"/>
      <c r="N61" s="376"/>
      <c r="O61" s="376"/>
      <c r="P61" s="468">
        <v>1</v>
      </c>
      <c r="Q61" s="468">
        <v>1</v>
      </c>
      <c r="R61" s="468">
        <v>1</v>
      </c>
      <c r="S61" s="468">
        <v>1</v>
      </c>
      <c r="T61" s="468"/>
      <c r="U61" s="468"/>
      <c r="V61" s="468"/>
      <c r="W61" s="468"/>
      <c r="X61" s="468"/>
      <c r="Y61" s="468"/>
      <c r="Z61" s="468"/>
      <c r="AA61" s="468"/>
      <c r="AB61" s="467">
        <f t="shared" si="20"/>
        <v>2</v>
      </c>
      <c r="AC61" s="376"/>
      <c r="AD61" s="467">
        <f t="shared" si="21"/>
        <v>2</v>
      </c>
      <c r="AE61" s="454">
        <v>14</v>
      </c>
    </row>
    <row r="62" spans="1:34" s="129" customFormat="1" ht="76.5" customHeight="1" x14ac:dyDescent="0.25">
      <c r="A62" s="390">
        <v>24</v>
      </c>
      <c r="B62" s="336" t="s">
        <v>472</v>
      </c>
      <c r="C62" s="344" t="s">
        <v>477</v>
      </c>
      <c r="D62" s="441" t="s">
        <v>73</v>
      </c>
      <c r="E62" s="467">
        <f t="shared" si="22"/>
        <v>1</v>
      </c>
      <c r="F62" s="467"/>
      <c r="G62" s="467"/>
      <c r="H62" s="467"/>
      <c r="I62" s="467"/>
      <c r="J62" s="376"/>
      <c r="K62" s="376"/>
      <c r="L62" s="376">
        <v>1</v>
      </c>
      <c r="M62" s="376">
        <v>1</v>
      </c>
      <c r="N62" s="376"/>
      <c r="O62" s="376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7">
        <f t="shared" si="20"/>
        <v>1</v>
      </c>
      <c r="AC62" s="376"/>
      <c r="AD62" s="467">
        <f t="shared" si="21"/>
        <v>1</v>
      </c>
      <c r="AE62" s="466">
        <v>42</v>
      </c>
    </row>
    <row r="63" spans="1:34" s="129" customFormat="1" ht="67.5" customHeight="1" x14ac:dyDescent="0.25">
      <c r="A63" s="390"/>
      <c r="B63" s="615" t="s">
        <v>81</v>
      </c>
      <c r="C63" s="344" t="s">
        <v>503</v>
      </c>
      <c r="D63" s="180" t="s">
        <v>495</v>
      </c>
      <c r="E63" s="467">
        <f t="shared" si="22"/>
        <v>1</v>
      </c>
      <c r="F63" s="467"/>
      <c r="G63" s="467"/>
      <c r="H63" s="467"/>
      <c r="I63" s="467"/>
      <c r="J63" s="376"/>
      <c r="K63" s="376"/>
      <c r="L63" s="376"/>
      <c r="M63" s="376"/>
      <c r="N63" s="376"/>
      <c r="O63" s="376"/>
      <c r="P63" s="468"/>
      <c r="Q63" s="468"/>
      <c r="R63" s="468">
        <v>1</v>
      </c>
      <c r="S63" s="468">
        <v>1</v>
      </c>
      <c r="T63" s="468"/>
      <c r="U63" s="468"/>
      <c r="V63" s="468"/>
      <c r="W63" s="468"/>
      <c r="X63" s="468"/>
      <c r="Y63" s="468"/>
      <c r="Z63" s="468"/>
      <c r="AA63" s="468"/>
      <c r="AB63" s="467">
        <f t="shared" si="20"/>
        <v>1</v>
      </c>
      <c r="AC63" s="376"/>
      <c r="AD63" s="467">
        <f t="shared" si="21"/>
        <v>1</v>
      </c>
      <c r="AE63" s="376">
        <v>10</v>
      </c>
    </row>
    <row r="64" spans="1:34" s="129" customFormat="1" ht="66.75" customHeight="1" x14ac:dyDescent="0.25">
      <c r="A64" s="614"/>
      <c r="B64" s="620"/>
      <c r="C64" s="344" t="s">
        <v>480</v>
      </c>
      <c r="D64" s="615" t="s">
        <v>73</v>
      </c>
      <c r="E64" s="467">
        <f t="shared" si="22"/>
        <v>1</v>
      </c>
      <c r="F64" s="467"/>
      <c r="G64" s="467"/>
      <c r="H64" s="467"/>
      <c r="I64" s="467"/>
      <c r="J64" s="376"/>
      <c r="K64" s="376"/>
      <c r="L64" s="376"/>
      <c r="M64" s="376"/>
      <c r="N64" s="376"/>
      <c r="O64" s="376"/>
      <c r="P64" s="468"/>
      <c r="Q64" s="468"/>
      <c r="R64" s="468">
        <v>1</v>
      </c>
      <c r="S64" s="468">
        <v>1</v>
      </c>
      <c r="T64" s="468"/>
      <c r="U64" s="468"/>
      <c r="V64" s="468"/>
      <c r="W64" s="468"/>
      <c r="X64" s="468"/>
      <c r="Y64" s="468"/>
      <c r="Z64" s="468"/>
      <c r="AA64" s="468"/>
      <c r="AB64" s="467">
        <f t="shared" si="20"/>
        <v>1</v>
      </c>
      <c r="AC64" s="376"/>
      <c r="AD64" s="467">
        <f>AB64+AC64</f>
        <v>1</v>
      </c>
      <c r="AE64" s="621">
        <v>10</v>
      </c>
    </row>
    <row r="65" spans="1:34" s="129" customFormat="1" ht="63.75" customHeight="1" x14ac:dyDescent="0.25">
      <c r="A65" s="609"/>
      <c r="B65" s="616"/>
      <c r="C65" s="344" t="s">
        <v>477</v>
      </c>
      <c r="D65" s="616"/>
      <c r="E65" s="467">
        <f t="shared" si="22"/>
        <v>2</v>
      </c>
      <c r="F65" s="467"/>
      <c r="G65" s="467"/>
      <c r="H65" s="467"/>
      <c r="I65" s="467"/>
      <c r="J65" s="376">
        <v>1</v>
      </c>
      <c r="K65" s="376">
        <v>1</v>
      </c>
      <c r="L65" s="376">
        <v>1</v>
      </c>
      <c r="M65" s="376">
        <v>1</v>
      </c>
      <c r="N65" s="376"/>
      <c r="O65" s="376"/>
      <c r="P65" s="468"/>
      <c r="Q65" s="468"/>
      <c r="R65" s="468"/>
      <c r="S65" s="468"/>
      <c r="T65" s="468"/>
      <c r="U65" s="468"/>
      <c r="V65" s="468"/>
      <c r="W65" s="468"/>
      <c r="X65" s="468"/>
      <c r="Y65" s="468"/>
      <c r="Z65" s="468"/>
      <c r="AA65" s="468"/>
      <c r="AB65" s="467">
        <f t="shared" si="20"/>
        <v>2</v>
      </c>
      <c r="AC65" s="376"/>
      <c r="AD65" s="467">
        <f t="shared" si="21"/>
        <v>2</v>
      </c>
      <c r="AE65" s="622"/>
    </row>
    <row r="66" spans="1:34" s="129" customFormat="1" ht="67.5" customHeight="1" x14ac:dyDescent="0.25">
      <c r="A66" s="608">
        <v>25</v>
      </c>
      <c r="B66" s="615" t="s">
        <v>295</v>
      </c>
      <c r="C66" s="344" t="s">
        <v>480</v>
      </c>
      <c r="D66" s="441" t="s">
        <v>73</v>
      </c>
      <c r="E66" s="467">
        <f t="shared" si="22"/>
        <v>3</v>
      </c>
      <c r="F66" s="467"/>
      <c r="G66" s="467"/>
      <c r="H66" s="467"/>
      <c r="I66" s="467"/>
      <c r="J66" s="376"/>
      <c r="K66" s="376"/>
      <c r="L66" s="376">
        <v>2</v>
      </c>
      <c r="M66" s="376">
        <v>1</v>
      </c>
      <c r="N66" s="376">
        <v>1</v>
      </c>
      <c r="O66" s="376">
        <v>1</v>
      </c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7">
        <f t="shared" si="20"/>
        <v>3</v>
      </c>
      <c r="AC66" s="376"/>
      <c r="AD66" s="467">
        <f t="shared" si="21"/>
        <v>3</v>
      </c>
      <c r="AE66" s="376">
        <v>30</v>
      </c>
    </row>
    <row r="67" spans="1:34" s="129" customFormat="1" ht="66" customHeight="1" x14ac:dyDescent="0.25">
      <c r="A67" s="609"/>
      <c r="B67" s="616"/>
      <c r="C67" s="344" t="s">
        <v>481</v>
      </c>
      <c r="D67" s="442"/>
      <c r="E67" s="376">
        <f t="shared" si="22"/>
        <v>1</v>
      </c>
      <c r="F67" s="376"/>
      <c r="G67" s="376"/>
      <c r="H67" s="376"/>
      <c r="I67" s="376"/>
      <c r="J67" s="376">
        <v>1</v>
      </c>
      <c r="K67" s="376">
        <v>1</v>
      </c>
      <c r="L67" s="376"/>
      <c r="M67" s="376"/>
      <c r="N67" s="376"/>
      <c r="O67" s="376"/>
      <c r="P67" s="376"/>
      <c r="Q67" s="376"/>
      <c r="R67" s="376"/>
      <c r="S67" s="376"/>
      <c r="T67" s="468"/>
      <c r="U67" s="468"/>
      <c r="V67" s="468"/>
      <c r="W67" s="468"/>
      <c r="X67" s="468"/>
      <c r="Y67" s="468"/>
      <c r="Z67" s="468"/>
      <c r="AA67" s="468"/>
      <c r="AB67" s="467">
        <f t="shared" si="20"/>
        <v>1</v>
      </c>
      <c r="AC67" s="376"/>
      <c r="AD67" s="467">
        <f t="shared" si="21"/>
        <v>1</v>
      </c>
      <c r="AE67" s="376">
        <v>30</v>
      </c>
    </row>
    <row r="68" spans="1:34" s="126" customFormat="1" ht="27.75" customHeight="1" x14ac:dyDescent="0.2">
      <c r="A68" s="610" t="s">
        <v>54</v>
      </c>
      <c r="B68" s="610"/>
      <c r="C68" s="610"/>
      <c r="D68" s="610"/>
      <c r="E68" s="175">
        <f>SUM(E58:E67)</f>
        <v>16</v>
      </c>
      <c r="F68" s="175">
        <f>SUM(F58:F67)</f>
        <v>0</v>
      </c>
      <c r="G68" s="175">
        <f>F58*G58+F59*G59+F60*G60+F61*G61+F62*G62+F63*G63+F64*G64+F65*G65+F66*G66+F67*G67</f>
        <v>0</v>
      </c>
      <c r="H68" s="175">
        <f>SUM(H58:H67)</f>
        <v>0</v>
      </c>
      <c r="I68" s="175">
        <f>H58*I58+H59*I59+H60*I60+H61*I61+H62*I62+H63*I63+H64*I64+H65*I65+H66*I66+H67*I67</f>
        <v>0</v>
      </c>
      <c r="J68" s="175">
        <f>SUM(J58:J67)</f>
        <v>2</v>
      </c>
      <c r="K68" s="175">
        <f>J58*K58+J59*K59+J60*K60+J61*K61+J62*K62+J63*K63+J64*K64+J65*K65+J66*K66+J67*K67</f>
        <v>2</v>
      </c>
      <c r="L68" s="175">
        <f>SUM(L58:L67)</f>
        <v>9</v>
      </c>
      <c r="M68" s="175">
        <f>L58*M58+L59*M59+L60*M60+L61*M61+L62*M62+L63*M63+L64*M64+L65*M65+L66*M66+L67*M67</f>
        <v>9</v>
      </c>
      <c r="N68" s="175">
        <f>SUM(N58:N67)</f>
        <v>1</v>
      </c>
      <c r="O68" s="175">
        <f>N58*O58+N59*O59+N60*O60+N61*O61+N62*O62+N63*O63+N64*O64+N65*O65+N66*O66+N67*O67</f>
        <v>1</v>
      </c>
      <c r="P68" s="175">
        <f>SUM(P58:P67)</f>
        <v>1</v>
      </c>
      <c r="Q68" s="175">
        <f>P58*Q58+P59*Q59+P60*Q60+P61*Q61+P62*Q62+P63*Q63+P64*Q64+P65*Q65+P66*Q66+P67*Q67</f>
        <v>1</v>
      </c>
      <c r="R68" s="175">
        <f>SUM(R58:R67)</f>
        <v>3</v>
      </c>
      <c r="S68" s="175">
        <f>R58*S58+R59*S59+R60*S60+R61*S61+R62*S62+R63*S63+R64*S64+R65*S65+R66*S66+R67*S67</f>
        <v>3</v>
      </c>
      <c r="T68" s="175">
        <f>SUM(T58:T67)</f>
        <v>0</v>
      </c>
      <c r="U68" s="175">
        <f>T58*U58+T59*U59+T60*U60+T61*U61+T62*U62+T63*U63+T64*U64+T65*U65+T66*U66+T67*U67</f>
        <v>0</v>
      </c>
      <c r="V68" s="175">
        <f>SUM(V58:V67)</f>
        <v>0</v>
      </c>
      <c r="W68" s="175">
        <f>V58*W58+V59*W59+V60*W60+V61*W61+V62*W62+V63*W63+V64*W64+V65*W65+V66*W66+V67*W67</f>
        <v>0</v>
      </c>
      <c r="X68" s="175">
        <f>SUM(X58:X67)</f>
        <v>0</v>
      </c>
      <c r="Y68" s="175">
        <f>X58*Y58+X59*Y59+X60*Y60+X61*Y61+X62*Y62+X63*Y63+X64*Y64+X65*Y65+X66*Y66+X67*Y67</f>
        <v>0</v>
      </c>
      <c r="Z68" s="175">
        <f>SUM(Z58:Z67)</f>
        <v>0</v>
      </c>
      <c r="AA68" s="175">
        <f>Z58*AA58+Z59*AA59+Z60*AA60+Z61*AA61+Z62*AA62+Z63*AA63+Z64*AA64+Z65*AA65+Z66*AA66+Z67*AA67</f>
        <v>0</v>
      </c>
      <c r="AB68" s="175">
        <f>SUM(AB58:AB67)</f>
        <v>16</v>
      </c>
      <c r="AC68" s="175">
        <f>SUM(AC58:AC67)</f>
        <v>0</v>
      </c>
      <c r="AD68" s="175">
        <f>SUM(AD58:AD67)</f>
        <v>16</v>
      </c>
      <c r="AE68" s="175"/>
      <c r="AH68" s="127"/>
    </row>
    <row r="69" spans="1:34" s="127" customFormat="1" ht="15.75" customHeight="1" x14ac:dyDescent="0.2">
      <c r="A69" s="610" t="s">
        <v>23</v>
      </c>
      <c r="B69" s="610"/>
      <c r="C69" s="610"/>
      <c r="D69" s="610"/>
      <c r="E69" s="176"/>
      <c r="F69" s="274"/>
      <c r="G69" s="274"/>
      <c r="H69" s="274"/>
      <c r="I69" s="274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274"/>
      <c r="Y69" s="274"/>
      <c r="Z69" s="176"/>
      <c r="AA69" s="176"/>
      <c r="AB69" s="176"/>
      <c r="AC69" s="176"/>
      <c r="AD69" s="176"/>
      <c r="AE69" s="176"/>
    </row>
    <row r="70" spans="1:34" s="129" customFormat="1" ht="21.75" customHeight="1" x14ac:dyDescent="0.2">
      <c r="A70" s="344">
        <v>26</v>
      </c>
      <c r="B70" s="344" t="s">
        <v>334</v>
      </c>
      <c r="C70" s="611" t="s">
        <v>74</v>
      </c>
      <c r="D70" s="344" t="s">
        <v>74</v>
      </c>
      <c r="E70" s="352">
        <f t="shared" ref="E70:E83" si="23">F70+H70+J70+L70+N70+P70+R70+T70+V70+X70+Z70</f>
        <v>1</v>
      </c>
      <c r="F70" s="352"/>
      <c r="G70" s="352"/>
      <c r="H70" s="352"/>
      <c r="I70" s="352"/>
      <c r="J70" s="352"/>
      <c r="K70" s="352"/>
      <c r="L70" s="352">
        <v>1</v>
      </c>
      <c r="M70" s="352">
        <v>1</v>
      </c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>
        <f t="shared" ref="AB70:AB83" si="24">F70*G70+H70*I70+J70*K70+L70*M70+N70*O70+P70*Q70+R70*S70+T70*U70+V70*W70+X70*Y70+Z70*AA70-AC70</f>
        <v>1</v>
      </c>
      <c r="AC70" s="352"/>
      <c r="AD70" s="352">
        <f>AB70+AC70</f>
        <v>1</v>
      </c>
      <c r="AE70" s="352">
        <v>42</v>
      </c>
    </row>
    <row r="71" spans="1:34" s="129" customFormat="1" ht="21.75" customHeight="1" x14ac:dyDescent="0.2">
      <c r="A71" s="344">
        <v>27</v>
      </c>
      <c r="B71" s="344" t="s">
        <v>497</v>
      </c>
      <c r="C71" s="612"/>
      <c r="D71" s="344" t="s">
        <v>74</v>
      </c>
      <c r="E71" s="352">
        <f t="shared" si="23"/>
        <v>1</v>
      </c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>
        <v>1</v>
      </c>
      <c r="Q71" s="352">
        <v>2</v>
      </c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>
        <f t="shared" si="24"/>
        <v>2</v>
      </c>
      <c r="AC71" s="352"/>
      <c r="AD71" s="352">
        <f>AB71+AC71</f>
        <v>2</v>
      </c>
      <c r="AE71" s="352">
        <v>42</v>
      </c>
    </row>
    <row r="72" spans="1:34" s="129" customFormat="1" ht="21.75" customHeight="1" x14ac:dyDescent="0.2">
      <c r="A72" s="344">
        <v>28</v>
      </c>
      <c r="B72" s="344" t="s">
        <v>435</v>
      </c>
      <c r="C72" s="612"/>
      <c r="D72" s="344" t="s">
        <v>74</v>
      </c>
      <c r="E72" s="352">
        <f t="shared" si="23"/>
        <v>1</v>
      </c>
      <c r="F72" s="352"/>
      <c r="G72" s="352"/>
      <c r="H72" s="352"/>
      <c r="I72" s="352"/>
      <c r="J72" s="352">
        <v>1</v>
      </c>
      <c r="K72" s="352">
        <v>1</v>
      </c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>
        <f t="shared" si="24"/>
        <v>1</v>
      </c>
      <c r="AC72" s="352"/>
      <c r="AD72" s="352">
        <f>AB72+AC72</f>
        <v>1</v>
      </c>
      <c r="AE72" s="352">
        <v>42</v>
      </c>
    </row>
    <row r="73" spans="1:34" s="129" customFormat="1" ht="18" customHeight="1" x14ac:dyDescent="0.2">
      <c r="A73" s="344">
        <v>29</v>
      </c>
      <c r="B73" s="344" t="s">
        <v>290</v>
      </c>
      <c r="C73" s="613"/>
      <c r="D73" s="344" t="s">
        <v>74</v>
      </c>
      <c r="E73" s="352">
        <f t="shared" si="23"/>
        <v>1</v>
      </c>
      <c r="F73" s="352"/>
      <c r="G73" s="352"/>
      <c r="H73" s="352"/>
      <c r="I73" s="352"/>
      <c r="J73" s="352"/>
      <c r="K73" s="352"/>
      <c r="L73" s="352">
        <v>1</v>
      </c>
      <c r="M73" s="352">
        <v>1</v>
      </c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>
        <f t="shared" si="24"/>
        <v>1</v>
      </c>
      <c r="AC73" s="352"/>
      <c r="AD73" s="352">
        <f>AB73+AC73</f>
        <v>1</v>
      </c>
      <c r="AE73" s="352">
        <v>42</v>
      </c>
    </row>
    <row r="74" spans="1:34" s="127" customFormat="1" ht="20.25" customHeight="1" x14ac:dyDescent="0.2">
      <c r="A74" s="344">
        <v>30</v>
      </c>
      <c r="B74" s="344" t="s">
        <v>294</v>
      </c>
      <c r="C74" s="615" t="s">
        <v>74</v>
      </c>
      <c r="D74" s="344" t="s">
        <v>74</v>
      </c>
      <c r="E74" s="136">
        <f t="shared" si="23"/>
        <v>1</v>
      </c>
      <c r="F74" s="136"/>
      <c r="G74" s="136"/>
      <c r="H74" s="136"/>
      <c r="I74" s="136"/>
      <c r="J74" s="352"/>
      <c r="K74" s="352"/>
      <c r="L74" s="352"/>
      <c r="M74" s="352"/>
      <c r="N74" s="352">
        <v>1</v>
      </c>
      <c r="O74" s="352">
        <v>2</v>
      </c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  <c r="AA74" s="352"/>
      <c r="AB74" s="136">
        <f t="shared" si="24"/>
        <v>2</v>
      </c>
      <c r="AC74" s="352"/>
      <c r="AD74" s="136">
        <f t="shared" ref="AD74:AD84" si="25">AB74+AC74</f>
        <v>2</v>
      </c>
      <c r="AE74" s="352">
        <v>42</v>
      </c>
      <c r="AH74" s="129"/>
    </row>
    <row r="75" spans="1:34" s="129" customFormat="1" ht="19.5" customHeight="1" x14ac:dyDescent="0.2">
      <c r="A75" s="344">
        <v>31</v>
      </c>
      <c r="B75" s="344" t="s">
        <v>434</v>
      </c>
      <c r="C75" s="620"/>
      <c r="D75" s="344" t="s">
        <v>74</v>
      </c>
      <c r="E75" s="136">
        <f t="shared" si="23"/>
        <v>1</v>
      </c>
      <c r="F75" s="136"/>
      <c r="G75" s="136"/>
      <c r="H75" s="136"/>
      <c r="I75" s="136"/>
      <c r="J75" s="352">
        <v>1</v>
      </c>
      <c r="K75" s="352">
        <v>1</v>
      </c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136">
        <f t="shared" si="24"/>
        <v>1</v>
      </c>
      <c r="AC75" s="352"/>
      <c r="AD75" s="136">
        <f t="shared" si="25"/>
        <v>1</v>
      </c>
      <c r="AE75" s="352">
        <v>42</v>
      </c>
    </row>
    <row r="76" spans="1:34" s="129" customFormat="1" ht="18.75" customHeight="1" x14ac:dyDescent="0.2">
      <c r="A76" s="344">
        <v>32</v>
      </c>
      <c r="B76" s="344" t="s">
        <v>333</v>
      </c>
      <c r="C76" s="620"/>
      <c r="D76" s="344" t="s">
        <v>74</v>
      </c>
      <c r="E76" s="136">
        <f t="shared" si="23"/>
        <v>1</v>
      </c>
      <c r="F76" s="136"/>
      <c r="G76" s="136"/>
      <c r="H76" s="136"/>
      <c r="I76" s="136"/>
      <c r="J76" s="352"/>
      <c r="K76" s="352"/>
      <c r="L76" s="352"/>
      <c r="M76" s="352"/>
      <c r="N76" s="352">
        <v>1</v>
      </c>
      <c r="O76" s="352">
        <v>2</v>
      </c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136">
        <f t="shared" si="24"/>
        <v>2</v>
      </c>
      <c r="AC76" s="352"/>
      <c r="AD76" s="136">
        <f>AB76+AC76</f>
        <v>2</v>
      </c>
      <c r="AE76" s="352">
        <v>42</v>
      </c>
    </row>
    <row r="77" spans="1:34" s="129" customFormat="1" ht="18" customHeight="1" x14ac:dyDescent="0.2">
      <c r="A77" s="344">
        <v>33</v>
      </c>
      <c r="B77" s="344" t="s">
        <v>293</v>
      </c>
      <c r="C77" s="620"/>
      <c r="D77" s="344" t="s">
        <v>74</v>
      </c>
      <c r="E77" s="136">
        <f t="shared" si="23"/>
        <v>1</v>
      </c>
      <c r="F77" s="136"/>
      <c r="G77" s="136"/>
      <c r="H77" s="136"/>
      <c r="I77" s="136"/>
      <c r="J77" s="352"/>
      <c r="K77" s="352"/>
      <c r="L77" s="369"/>
      <c r="M77" s="369"/>
      <c r="N77" s="352">
        <v>1</v>
      </c>
      <c r="O77" s="352">
        <v>2</v>
      </c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136">
        <f t="shared" si="24"/>
        <v>2</v>
      </c>
      <c r="AC77" s="352"/>
      <c r="AD77" s="136">
        <f t="shared" si="25"/>
        <v>2</v>
      </c>
      <c r="AE77" s="352">
        <v>42</v>
      </c>
    </row>
    <row r="78" spans="1:34" s="129" customFormat="1" ht="18" customHeight="1" x14ac:dyDescent="0.2">
      <c r="A78" s="344"/>
      <c r="B78" s="344" t="s">
        <v>86</v>
      </c>
      <c r="C78" s="620"/>
      <c r="D78" s="344" t="s">
        <v>74</v>
      </c>
      <c r="E78" s="136">
        <f t="shared" si="23"/>
        <v>1</v>
      </c>
      <c r="F78" s="136"/>
      <c r="G78" s="136"/>
      <c r="H78" s="136"/>
      <c r="I78" s="136"/>
      <c r="J78" s="352">
        <v>1</v>
      </c>
      <c r="K78" s="352">
        <v>2</v>
      </c>
      <c r="L78" s="369"/>
      <c r="M78" s="369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136">
        <f t="shared" si="24"/>
        <v>2</v>
      </c>
      <c r="AC78" s="352"/>
      <c r="AD78" s="136">
        <f t="shared" si="25"/>
        <v>2</v>
      </c>
      <c r="AE78" s="352">
        <v>10</v>
      </c>
    </row>
    <row r="79" spans="1:34" s="129" customFormat="1" ht="22.5" customHeight="1" x14ac:dyDescent="0.25">
      <c r="A79" s="344" t="s">
        <v>33</v>
      </c>
      <c r="B79" s="344" t="s">
        <v>331</v>
      </c>
      <c r="C79" s="616"/>
      <c r="D79" s="344" t="s">
        <v>74</v>
      </c>
      <c r="E79" s="467">
        <f t="shared" si="23"/>
        <v>1</v>
      </c>
      <c r="F79" s="467"/>
      <c r="G79" s="467"/>
      <c r="H79" s="467"/>
      <c r="I79" s="467"/>
      <c r="J79" s="376"/>
      <c r="K79" s="376"/>
      <c r="L79" s="468">
        <v>1</v>
      </c>
      <c r="M79" s="468">
        <v>2</v>
      </c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467">
        <f t="shared" si="24"/>
        <v>2</v>
      </c>
      <c r="AC79" s="376"/>
      <c r="AD79" s="467">
        <f t="shared" si="25"/>
        <v>2</v>
      </c>
      <c r="AE79" s="376">
        <v>14</v>
      </c>
    </row>
    <row r="80" spans="1:34" s="129" customFormat="1" ht="19.5" customHeight="1" x14ac:dyDescent="0.25">
      <c r="A80" s="344">
        <v>34</v>
      </c>
      <c r="B80" s="344" t="s">
        <v>439</v>
      </c>
      <c r="C80" s="615" t="s">
        <v>75</v>
      </c>
      <c r="D80" s="344" t="s">
        <v>75</v>
      </c>
      <c r="E80" s="467">
        <f t="shared" si="23"/>
        <v>3</v>
      </c>
      <c r="F80" s="467"/>
      <c r="G80" s="467"/>
      <c r="H80" s="467"/>
      <c r="I80" s="467"/>
      <c r="J80" s="376"/>
      <c r="K80" s="376"/>
      <c r="L80" s="376">
        <v>2</v>
      </c>
      <c r="M80" s="376">
        <v>1</v>
      </c>
      <c r="N80" s="376"/>
      <c r="O80" s="376"/>
      <c r="P80" s="468"/>
      <c r="Q80" s="468"/>
      <c r="R80" s="468"/>
      <c r="S80" s="468"/>
      <c r="T80" s="468"/>
      <c r="U80" s="468"/>
      <c r="V80" s="468">
        <v>1</v>
      </c>
      <c r="W80" s="468">
        <v>1</v>
      </c>
      <c r="X80" s="468"/>
      <c r="Y80" s="468"/>
      <c r="Z80" s="468"/>
      <c r="AA80" s="468"/>
      <c r="AB80" s="467">
        <f t="shared" si="24"/>
        <v>3</v>
      </c>
      <c r="AC80" s="376"/>
      <c r="AD80" s="467">
        <f t="shared" si="25"/>
        <v>3</v>
      </c>
      <c r="AE80" s="376">
        <v>5</v>
      </c>
    </row>
    <row r="81" spans="1:34" s="129" customFormat="1" ht="20.25" customHeight="1" x14ac:dyDescent="0.25">
      <c r="A81" s="344">
        <v>35</v>
      </c>
      <c r="B81" s="344" t="s">
        <v>330</v>
      </c>
      <c r="C81" s="620"/>
      <c r="D81" s="344" t="s">
        <v>75</v>
      </c>
      <c r="E81" s="467">
        <f t="shared" si="23"/>
        <v>6</v>
      </c>
      <c r="F81" s="467"/>
      <c r="G81" s="467"/>
      <c r="H81" s="467"/>
      <c r="I81" s="467"/>
      <c r="J81" s="376"/>
      <c r="K81" s="376"/>
      <c r="L81" s="376">
        <v>1</v>
      </c>
      <c r="M81" s="376">
        <v>1</v>
      </c>
      <c r="N81" s="376">
        <v>1</v>
      </c>
      <c r="O81" s="376">
        <v>1</v>
      </c>
      <c r="P81" s="468">
        <v>1</v>
      </c>
      <c r="Q81" s="468">
        <v>1</v>
      </c>
      <c r="R81" s="468">
        <v>1</v>
      </c>
      <c r="S81" s="468">
        <v>1</v>
      </c>
      <c r="T81" s="468">
        <v>1</v>
      </c>
      <c r="U81" s="468">
        <v>1</v>
      </c>
      <c r="V81" s="468">
        <v>1</v>
      </c>
      <c r="W81" s="468">
        <v>1</v>
      </c>
      <c r="X81" s="468"/>
      <c r="Y81" s="468"/>
      <c r="Z81" s="468"/>
      <c r="AA81" s="468"/>
      <c r="AB81" s="467">
        <f t="shared" si="24"/>
        <v>6</v>
      </c>
      <c r="AC81" s="376"/>
      <c r="AD81" s="467">
        <f t="shared" si="25"/>
        <v>6</v>
      </c>
      <c r="AE81" s="376">
        <v>10</v>
      </c>
    </row>
    <row r="82" spans="1:34" s="129" customFormat="1" ht="20.25" customHeight="1" x14ac:dyDescent="0.25">
      <c r="A82" s="344" t="s">
        <v>33</v>
      </c>
      <c r="B82" s="344" t="s">
        <v>332</v>
      </c>
      <c r="C82" s="620"/>
      <c r="D82" s="344" t="s">
        <v>75</v>
      </c>
      <c r="E82" s="467">
        <f t="shared" si="23"/>
        <v>5</v>
      </c>
      <c r="F82" s="467"/>
      <c r="G82" s="467"/>
      <c r="H82" s="467"/>
      <c r="I82" s="467"/>
      <c r="J82" s="376">
        <v>1</v>
      </c>
      <c r="K82" s="376">
        <v>1</v>
      </c>
      <c r="L82" s="376">
        <v>1</v>
      </c>
      <c r="M82" s="376">
        <v>1</v>
      </c>
      <c r="N82" s="376">
        <v>1</v>
      </c>
      <c r="O82" s="376">
        <v>1</v>
      </c>
      <c r="P82" s="468">
        <v>1</v>
      </c>
      <c r="Q82" s="468">
        <v>1</v>
      </c>
      <c r="R82" s="468">
        <v>1</v>
      </c>
      <c r="S82" s="468">
        <v>1</v>
      </c>
      <c r="T82" s="468"/>
      <c r="U82" s="468"/>
      <c r="V82" s="468"/>
      <c r="W82" s="468"/>
      <c r="X82" s="468"/>
      <c r="Y82" s="468"/>
      <c r="Z82" s="468"/>
      <c r="AA82" s="468"/>
      <c r="AB82" s="467">
        <f t="shared" si="24"/>
        <v>5</v>
      </c>
      <c r="AC82" s="376"/>
      <c r="AD82" s="467">
        <f t="shared" si="25"/>
        <v>5</v>
      </c>
      <c r="AE82" s="376">
        <v>14</v>
      </c>
    </row>
    <row r="83" spans="1:34" s="129" customFormat="1" ht="16.5" customHeight="1" x14ac:dyDescent="0.25">
      <c r="A83" s="344">
        <v>36</v>
      </c>
      <c r="B83" s="344" t="s">
        <v>107</v>
      </c>
      <c r="C83" s="620"/>
      <c r="D83" s="344" t="s">
        <v>75</v>
      </c>
      <c r="E83" s="467">
        <f t="shared" si="23"/>
        <v>4</v>
      </c>
      <c r="F83" s="467"/>
      <c r="G83" s="467"/>
      <c r="H83" s="467"/>
      <c r="I83" s="467"/>
      <c r="J83" s="376"/>
      <c r="K83" s="376"/>
      <c r="L83" s="376">
        <v>2</v>
      </c>
      <c r="M83" s="376">
        <v>1</v>
      </c>
      <c r="N83" s="376">
        <v>1</v>
      </c>
      <c r="O83" s="376">
        <v>1</v>
      </c>
      <c r="P83" s="468"/>
      <c r="Q83" s="468"/>
      <c r="R83" s="468"/>
      <c r="S83" s="468"/>
      <c r="T83" s="468">
        <v>1</v>
      </c>
      <c r="U83" s="468">
        <v>1</v>
      </c>
      <c r="V83" s="468"/>
      <c r="W83" s="468"/>
      <c r="X83" s="468"/>
      <c r="Y83" s="468"/>
      <c r="Z83" s="468"/>
      <c r="AA83" s="468"/>
      <c r="AB83" s="467">
        <f t="shared" si="24"/>
        <v>4</v>
      </c>
      <c r="AC83" s="376"/>
      <c r="AD83" s="467">
        <f t="shared" si="25"/>
        <v>4</v>
      </c>
      <c r="AE83" s="376">
        <v>30</v>
      </c>
    </row>
    <row r="84" spans="1:34" s="129" customFormat="1" ht="18.75" customHeight="1" x14ac:dyDescent="0.25">
      <c r="A84" s="344" t="s">
        <v>33</v>
      </c>
      <c r="B84" s="344" t="s">
        <v>108</v>
      </c>
      <c r="C84" s="616"/>
      <c r="D84" s="344" t="s">
        <v>75</v>
      </c>
      <c r="E84" s="467">
        <f>J84+L84+N84+P84+R84+T84+V84</f>
        <v>8</v>
      </c>
      <c r="F84" s="467"/>
      <c r="G84" s="467"/>
      <c r="H84" s="467"/>
      <c r="I84" s="467"/>
      <c r="J84" s="376"/>
      <c r="K84" s="376"/>
      <c r="L84" s="376">
        <v>2</v>
      </c>
      <c r="M84" s="376">
        <v>1</v>
      </c>
      <c r="N84" s="376">
        <v>2</v>
      </c>
      <c r="O84" s="376">
        <v>1</v>
      </c>
      <c r="P84" s="468">
        <v>1</v>
      </c>
      <c r="Q84" s="468">
        <v>1</v>
      </c>
      <c r="R84" s="468">
        <v>2</v>
      </c>
      <c r="S84" s="468">
        <v>1</v>
      </c>
      <c r="T84" s="468"/>
      <c r="U84" s="468"/>
      <c r="V84" s="468">
        <v>1</v>
      </c>
      <c r="W84" s="468">
        <v>1</v>
      </c>
      <c r="X84" s="468"/>
      <c r="Y84" s="468"/>
      <c r="Z84" s="468"/>
      <c r="AA84" s="468"/>
      <c r="AB84" s="467">
        <f>F84*G84+H84*I84+J84*K84+L84*M84+N84*O84+P84*Q84+R84*S84+T84*U84+V84*W84+X84*Y84+Z84*AA84</f>
        <v>8</v>
      </c>
      <c r="AC84" s="376"/>
      <c r="AD84" s="467">
        <f t="shared" si="25"/>
        <v>8</v>
      </c>
      <c r="AE84" s="376">
        <v>42</v>
      </c>
    </row>
    <row r="85" spans="1:34" s="126" customFormat="1" ht="19.5" customHeight="1" x14ac:dyDescent="0.2">
      <c r="A85" s="610" t="s">
        <v>54</v>
      </c>
      <c r="B85" s="610"/>
      <c r="C85" s="610"/>
      <c r="D85" s="610"/>
      <c r="E85" s="175">
        <f>SUM(E70:E84)</f>
        <v>36</v>
      </c>
      <c r="F85" s="175">
        <f>SUM(F70:F84)</f>
        <v>0</v>
      </c>
      <c r="G85" s="175">
        <f>F70*G70+F71*G71+F72*G72+F73*G73+G74*F74+G75*F75+F76*G76+G77*F77+F78*G78+G79*F79+G80*F80+G81*F81+G82*F82+G83*F83+G84*F84</f>
        <v>0</v>
      </c>
      <c r="H85" s="175">
        <f>SUM(H70:H84)</f>
        <v>0</v>
      </c>
      <c r="I85" s="175">
        <f>H70*I70+H71*I71+H72*I72+H73*I73+I74*H74+I75*H75+H76*I76+I77*H77+H78*I78+I79*H79+I80*H80+I81*H81+I82*H82+I83*H83+I84*H84</f>
        <v>0</v>
      </c>
      <c r="J85" s="175">
        <f>SUM(J70:J84)</f>
        <v>4</v>
      </c>
      <c r="K85" s="175">
        <f>J70*K70+J71*K71+J72*K72+J73*K73+K74*J74+K75*J75+J76*K76+K77*J77+J78*K78+K79*J79+K80*J80+K81*J81+K82*J82+K83*J83+K84*J84</f>
        <v>5</v>
      </c>
      <c r="L85" s="175">
        <f>SUM(L70:L84)</f>
        <v>11</v>
      </c>
      <c r="M85" s="175">
        <f>L70*M70+L71*M71+L72*M72+L73*M73+M74*L74+M75*L75+L76*M76+M77*L77+L78*M78+M79*L79+M80*L80+M81*L81+M82*L82+M83*L83+M84*L84</f>
        <v>12</v>
      </c>
      <c r="N85" s="175">
        <f>SUM(N70:N84)</f>
        <v>8</v>
      </c>
      <c r="O85" s="175">
        <f>N70*O70+N71*O71+N72*O72+N73*O73+O74*N74+O75*N75+N76*O76+O77*N77+N78*O78+O79*N79+O80*N80+O81*N81+O82*N82+O83*N83+O84*N84</f>
        <v>11</v>
      </c>
      <c r="P85" s="175">
        <f>SUM(P70:P84)</f>
        <v>4</v>
      </c>
      <c r="Q85" s="175">
        <f>P70*Q70+P71*Q71+P72*Q72+P73*Q73+Q74*P74+Q75*P75+P76*Q76+Q77*P77+P78*Q78+Q79*P79+Q80*P80+Q81*P81+Q82*P82+Q83*P83+Q84*P84</f>
        <v>5</v>
      </c>
      <c r="R85" s="175">
        <f>SUM(R70:R84)</f>
        <v>4</v>
      </c>
      <c r="S85" s="175">
        <f>R70*S70+R71*S71+R72*S72+R73*S73+S74*R74+S75*R75+R76*S76+S77*R77+R78*S78+S79*R79+S80*R80+S81*R81+S82*R82+S83*R83+S84*R84</f>
        <v>4</v>
      </c>
      <c r="T85" s="175">
        <f>SUM(T70:T84)</f>
        <v>2</v>
      </c>
      <c r="U85" s="175">
        <f>T70*U70+T71*U71+T72*U72+T73*U73+U74*T74+U75*T75+T76*U76+U77*T77+T78*U78+U79*T79+U80*T80+U81*T81+U82*T82+U83*T83+U84*T84</f>
        <v>2</v>
      </c>
      <c r="V85" s="175">
        <f>SUM(V70:V84)</f>
        <v>3</v>
      </c>
      <c r="W85" s="175">
        <f>V70*W70+V71*W71+V72*W72+V73*W73+W74*V74+W75*V75+V76*W76+W77*V77+V78*W78+W79*V79+W80*V80+W81*V81+W82*V82+W83*V83+W84*V84</f>
        <v>3</v>
      </c>
      <c r="X85" s="175"/>
      <c r="Y85" s="175"/>
      <c r="Z85" s="175"/>
      <c r="AA85" s="175"/>
      <c r="AB85" s="175">
        <f>SUM(AB70:AB84)</f>
        <v>42</v>
      </c>
      <c r="AC85" s="175">
        <f>SUM(AC74:AC84)</f>
        <v>0</v>
      </c>
      <c r="AD85" s="175">
        <f>SUM(AD70:AD84)</f>
        <v>42</v>
      </c>
      <c r="AE85" s="175"/>
      <c r="AH85" s="127"/>
    </row>
    <row r="86" spans="1:34" s="127" customFormat="1" ht="18.75" customHeight="1" x14ac:dyDescent="0.2">
      <c r="A86" s="610" t="s">
        <v>522</v>
      </c>
      <c r="B86" s="610"/>
      <c r="C86" s="610"/>
      <c r="D86" s="610"/>
      <c r="E86" s="175">
        <f>E53+E56+E68+E85</f>
        <v>60</v>
      </c>
      <c r="F86" s="175">
        <f>F53+F56+F68+F85</f>
        <v>0</v>
      </c>
      <c r="G86" s="175">
        <f>G53+G56+G68+G85</f>
        <v>0</v>
      </c>
      <c r="H86" s="175">
        <f>H53+H56+H68+H85</f>
        <v>0</v>
      </c>
      <c r="I86" s="175">
        <f>I53+I56+I68+I85</f>
        <v>0</v>
      </c>
      <c r="J86" s="175">
        <f t="shared" ref="J86:Q86" si="26">J53+J56+J68+J85</f>
        <v>10</v>
      </c>
      <c r="K86" s="175">
        <f t="shared" si="26"/>
        <v>23</v>
      </c>
      <c r="L86" s="175">
        <f t="shared" si="26"/>
        <v>24</v>
      </c>
      <c r="M86" s="175">
        <f t="shared" si="26"/>
        <v>35</v>
      </c>
      <c r="N86" s="175">
        <f t="shared" si="26"/>
        <v>9</v>
      </c>
      <c r="O86" s="175">
        <f t="shared" si="26"/>
        <v>12</v>
      </c>
      <c r="P86" s="175">
        <f t="shared" si="26"/>
        <v>5</v>
      </c>
      <c r="Q86" s="175">
        <f t="shared" si="26"/>
        <v>6</v>
      </c>
      <c r="R86" s="175">
        <f>R85+R68+R56+R53</f>
        <v>7</v>
      </c>
      <c r="S86" s="175">
        <f>S85+S68+S56+S53</f>
        <v>7</v>
      </c>
      <c r="T86" s="175">
        <f>T85+T68+T56+T53</f>
        <v>2</v>
      </c>
      <c r="U86" s="175">
        <f>U85+U56+U68+U53</f>
        <v>2</v>
      </c>
      <c r="V86" s="175">
        <f>V85+V68+V56+V53</f>
        <v>3</v>
      </c>
      <c r="W86" s="175">
        <f>W85+W68+W56+W53</f>
        <v>3</v>
      </c>
      <c r="X86" s="175"/>
      <c r="Y86" s="175"/>
      <c r="Z86" s="175"/>
      <c r="AA86" s="175"/>
      <c r="AB86" s="175">
        <f>AB53+AB56+AB68+AB85</f>
        <v>88</v>
      </c>
      <c r="AC86" s="175">
        <f>AC53+AC56+AC68+AC85</f>
        <v>0</v>
      </c>
      <c r="AD86" s="175">
        <f>AD53+AD56+AD68+AD85</f>
        <v>88</v>
      </c>
      <c r="AE86" s="175"/>
    </row>
    <row r="87" spans="1:34" s="127" customFormat="1" ht="17.25" customHeight="1" x14ac:dyDescent="0.2">
      <c r="A87" s="610" t="s">
        <v>186</v>
      </c>
      <c r="B87" s="610"/>
      <c r="C87" s="610"/>
      <c r="D87" s="610"/>
      <c r="E87" s="175">
        <f>E86+E45</f>
        <v>86</v>
      </c>
      <c r="F87" s="175">
        <f>F86+F45</f>
        <v>1</v>
      </c>
      <c r="G87" s="175">
        <f>G86+G45</f>
        <v>2</v>
      </c>
      <c r="H87" s="175">
        <f>H86+H45</f>
        <v>3</v>
      </c>
      <c r="I87" s="175">
        <f>I86+I45</f>
        <v>6</v>
      </c>
      <c r="J87" s="175">
        <f t="shared" ref="J87:W87" si="27">J86+J45</f>
        <v>17</v>
      </c>
      <c r="K87" s="175">
        <f t="shared" si="27"/>
        <v>53</v>
      </c>
      <c r="L87" s="175">
        <f t="shared" si="27"/>
        <v>28</v>
      </c>
      <c r="M87" s="175">
        <f t="shared" si="27"/>
        <v>57</v>
      </c>
      <c r="N87" s="175">
        <f t="shared" si="27"/>
        <v>17</v>
      </c>
      <c r="O87" s="175">
        <f t="shared" si="27"/>
        <v>52</v>
      </c>
      <c r="P87" s="175">
        <f t="shared" si="27"/>
        <v>8</v>
      </c>
      <c r="Q87" s="175">
        <f t="shared" si="27"/>
        <v>18</v>
      </c>
      <c r="R87" s="175">
        <f t="shared" si="27"/>
        <v>7</v>
      </c>
      <c r="S87" s="175">
        <f t="shared" si="27"/>
        <v>7</v>
      </c>
      <c r="T87" s="175">
        <f t="shared" si="27"/>
        <v>2</v>
      </c>
      <c r="U87" s="175">
        <f t="shared" si="27"/>
        <v>2</v>
      </c>
      <c r="V87" s="175">
        <f t="shared" si="27"/>
        <v>3</v>
      </c>
      <c r="W87" s="175">
        <f t="shared" si="27"/>
        <v>3</v>
      </c>
      <c r="X87" s="175"/>
      <c r="Y87" s="175"/>
      <c r="Z87" s="175"/>
      <c r="AA87" s="175"/>
      <c r="AB87" s="175">
        <f>AB86+AB45</f>
        <v>200</v>
      </c>
      <c r="AC87" s="175">
        <f>AC86+AC45</f>
        <v>0</v>
      </c>
      <c r="AD87" s="175">
        <f>AD86+AD45</f>
        <v>200</v>
      </c>
      <c r="AE87" s="175"/>
    </row>
    <row r="88" spans="1:34" s="56" customFormat="1" ht="15.75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7"/>
      <c r="L88" s="54"/>
      <c r="M88" s="57"/>
      <c r="N88" s="54"/>
      <c r="O88" s="57"/>
      <c r="P88" s="54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4"/>
      <c r="AC88" s="54"/>
      <c r="AD88" s="58"/>
      <c r="AE88" s="54"/>
      <c r="AH88" s="54"/>
    </row>
  </sheetData>
  <sheetProtection selectLockedCells="1" selectUnlockedCells="1"/>
  <mergeCells count="67">
    <mergeCell ref="A41:D41"/>
    <mergeCell ref="A44:D44"/>
    <mergeCell ref="A40:D40"/>
    <mergeCell ref="B42:B43"/>
    <mergeCell ref="A87:D87"/>
    <mergeCell ref="A85:D85"/>
    <mergeCell ref="A86:D86"/>
    <mergeCell ref="C74:C79"/>
    <mergeCell ref="C80:C84"/>
    <mergeCell ref="AE64:AE65"/>
    <mergeCell ref="AE10:AE13"/>
    <mergeCell ref="AD10:AD13"/>
    <mergeCell ref="A53:D53"/>
    <mergeCell ref="A37:D37"/>
    <mergeCell ref="A34:D34"/>
    <mergeCell ref="A35:D35"/>
    <mergeCell ref="A25:D25"/>
    <mergeCell ref="X10:AA11"/>
    <mergeCell ref="X12:Y12"/>
    <mergeCell ref="A46:D46"/>
    <mergeCell ref="A45:D45"/>
    <mergeCell ref="T12:U12"/>
    <mergeCell ref="A14:D14"/>
    <mergeCell ref="A20:D20"/>
    <mergeCell ref="A57:D57"/>
    <mergeCell ref="A42:A43"/>
    <mergeCell ref="A19:D19"/>
    <mergeCell ref="A26:D26"/>
    <mergeCell ref="C70:C73"/>
    <mergeCell ref="A69:D69"/>
    <mergeCell ref="A68:D68"/>
    <mergeCell ref="A64:A65"/>
    <mergeCell ref="B66:B67"/>
    <mergeCell ref="B58:B60"/>
    <mergeCell ref="B63:B65"/>
    <mergeCell ref="D64:D65"/>
    <mergeCell ref="A58:A60"/>
    <mergeCell ref="A66:A67"/>
    <mergeCell ref="A56:D56"/>
    <mergeCell ref="A54:D54"/>
    <mergeCell ref="A38:D38"/>
    <mergeCell ref="F10:I11"/>
    <mergeCell ref="F12:G12"/>
    <mergeCell ref="R12:S12"/>
    <mergeCell ref="J10:W11"/>
    <mergeCell ref="A10:A13"/>
    <mergeCell ref="V1:AE1"/>
    <mergeCell ref="U5:AE5"/>
    <mergeCell ref="U2:AE2"/>
    <mergeCell ref="U3:AE3"/>
    <mergeCell ref="U4:AE4"/>
    <mergeCell ref="U6:AD6"/>
    <mergeCell ref="U7:AC7"/>
    <mergeCell ref="B9:AC9"/>
    <mergeCell ref="AB10:AB13"/>
    <mergeCell ref="AC10:AC13"/>
    <mergeCell ref="B10:B13"/>
    <mergeCell ref="C10:C13"/>
    <mergeCell ref="P12:Q12"/>
    <mergeCell ref="H12:I12"/>
    <mergeCell ref="Z12:AA12"/>
    <mergeCell ref="L12:M12"/>
    <mergeCell ref="D10:D13"/>
    <mergeCell ref="E10:E13"/>
    <mergeCell ref="N12:O12"/>
    <mergeCell ref="J12:K12"/>
    <mergeCell ref="V12:W12"/>
  </mergeCells>
  <phoneticPr fontId="27" type="noConversion"/>
  <pageMargins left="0.23622047244094491" right="0.19685039370078741" top="0.19685039370078741" bottom="0.19685039370078741" header="0.19685039370078741" footer="0.19685039370078741"/>
  <pageSetup paperSize="9" scale="69" firstPageNumber="0" orientation="landscape" horizontalDpi="300" verticalDpi="300" r:id="rId1"/>
  <headerFooter alignWithMargins="0"/>
  <rowBreaks count="3" manualBreakCount="3">
    <brk id="28" max="30" man="1"/>
    <brk id="50" max="30" man="1"/>
    <brk id="65" max="30" man="1"/>
  </rowBreaks>
  <colBreaks count="1" manualBreakCount="1"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opLeftCell="A49" zoomScale="90" zoomScaleNormal="90" zoomScaleSheetLayoutView="90" workbookViewId="0">
      <selection activeCell="AB93" sqref="AB93"/>
    </sheetView>
  </sheetViews>
  <sheetFormatPr defaultColWidth="9" defaultRowHeight="15" x14ac:dyDescent="0.2"/>
  <cols>
    <col min="1" max="1" width="4.7109375" style="50" customWidth="1"/>
    <col min="2" max="2" width="17.5703125" style="64" customWidth="1"/>
    <col min="3" max="3" width="19" style="64" customWidth="1"/>
    <col min="4" max="4" width="20.140625" style="50" customWidth="1"/>
    <col min="5" max="5" width="7" style="50" customWidth="1"/>
    <col min="6" max="6" width="4.85546875" style="50" customWidth="1"/>
    <col min="7" max="7" width="5.42578125" style="50" customWidth="1"/>
    <col min="8" max="8" width="4.7109375" style="50" customWidth="1"/>
    <col min="9" max="9" width="4.5703125" style="50" customWidth="1"/>
    <col min="10" max="10" width="4.7109375" style="50" customWidth="1"/>
    <col min="11" max="11" width="4.5703125" style="52" customWidth="1"/>
    <col min="12" max="12" width="4.85546875" style="50" customWidth="1"/>
    <col min="13" max="13" width="4.42578125" style="52" customWidth="1"/>
    <col min="14" max="14" width="4.28515625" style="50" customWidth="1"/>
    <col min="15" max="15" width="4.85546875" style="52" customWidth="1"/>
    <col min="16" max="16" width="4.85546875" style="50" customWidth="1"/>
    <col min="17" max="26" width="4.42578125" style="52" customWidth="1"/>
    <col min="27" max="27" width="5" style="52" customWidth="1"/>
    <col min="28" max="28" width="5.7109375" style="50" customWidth="1"/>
    <col min="29" max="29" width="5.28515625" style="50" customWidth="1"/>
    <col min="30" max="30" width="6.7109375" style="53" customWidth="1"/>
    <col min="31" max="31" width="4.85546875" style="50" customWidth="1"/>
    <col min="32" max="32" width="5.5703125" style="50" customWidth="1"/>
    <col min="33" max="33" width="6.85546875" style="50" customWidth="1"/>
    <col min="34" max="34" width="5.5703125" style="50" customWidth="1"/>
    <col min="35" max="35" width="3.28515625" style="50" customWidth="1"/>
    <col min="36" max="36" width="3.5703125" style="50" customWidth="1"/>
    <col min="37" max="37" width="3" style="50" customWidth="1"/>
    <col min="38" max="38" width="3.85546875" style="50" customWidth="1"/>
    <col min="39" max="40" width="3" style="50" customWidth="1"/>
    <col min="41" max="41" width="3.42578125" style="50" customWidth="1"/>
    <col min="42" max="42" width="3.5703125" style="50" customWidth="1"/>
    <col min="43" max="43" width="3.42578125" style="50" customWidth="1"/>
    <col min="44" max="44" width="2.85546875" style="50" customWidth="1"/>
    <col min="45" max="45" width="3.28515625" style="50" customWidth="1"/>
    <col min="46" max="16384" width="9" style="50"/>
  </cols>
  <sheetData>
    <row r="1" spans="1:34" ht="20.25" customHeight="1" x14ac:dyDescent="0.2">
      <c r="U1" s="571" t="s">
        <v>371</v>
      </c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170"/>
    </row>
    <row r="2" spans="1:34" ht="21" customHeight="1" x14ac:dyDescent="0.2">
      <c r="U2" s="169" t="s">
        <v>366</v>
      </c>
      <c r="V2" s="169"/>
      <c r="W2" s="169"/>
      <c r="X2" s="269"/>
      <c r="Y2" s="269"/>
      <c r="Z2" s="169"/>
      <c r="AA2" s="169"/>
      <c r="AB2" s="169"/>
      <c r="AC2" s="169"/>
      <c r="AD2" s="169"/>
      <c r="AF2" s="168"/>
    </row>
    <row r="3" spans="1:34" ht="18.75" customHeight="1" x14ac:dyDescent="0.2">
      <c r="U3" s="169" t="s">
        <v>367</v>
      </c>
      <c r="V3" s="169"/>
      <c r="W3" s="169"/>
      <c r="X3" s="269"/>
      <c r="Y3" s="269"/>
      <c r="Z3" s="169"/>
      <c r="AA3" s="169"/>
      <c r="AB3" s="169"/>
      <c r="AC3" s="169"/>
      <c r="AD3" s="169"/>
      <c r="AF3" s="168"/>
    </row>
    <row r="4" spans="1:34" ht="18.75" customHeight="1" x14ac:dyDescent="0.2">
      <c r="U4" s="635" t="s">
        <v>512</v>
      </c>
      <c r="V4" s="635"/>
      <c r="W4" s="635"/>
      <c r="X4" s="635"/>
      <c r="Y4" s="635"/>
      <c r="Z4" s="635"/>
      <c r="AA4" s="635"/>
      <c r="AB4" s="635"/>
      <c r="AC4" s="169"/>
      <c r="AD4" s="169"/>
      <c r="AF4" s="168"/>
    </row>
    <row r="5" spans="1:34" ht="18.75" customHeight="1" x14ac:dyDescent="0.2">
      <c r="U5" s="169" t="s">
        <v>368</v>
      </c>
      <c r="V5" s="169"/>
      <c r="W5" s="169"/>
      <c r="X5" s="269"/>
      <c r="Y5" s="269"/>
      <c r="Z5" s="169"/>
      <c r="AA5" s="169"/>
      <c r="AB5" s="169"/>
      <c r="AC5" s="169"/>
      <c r="AD5" s="169"/>
      <c r="AF5" s="168"/>
    </row>
    <row r="6" spans="1:34" ht="20.25" customHeight="1" x14ac:dyDescent="0.2">
      <c r="U6" s="169" t="s">
        <v>369</v>
      </c>
      <c r="V6" s="169"/>
      <c r="W6" s="169"/>
      <c r="X6" s="269"/>
      <c r="Y6" s="269"/>
      <c r="Z6" s="169"/>
      <c r="AA6" s="169"/>
      <c r="AB6" s="169"/>
      <c r="AC6" s="169"/>
      <c r="AD6" s="169"/>
      <c r="AF6" s="168"/>
    </row>
    <row r="7" spans="1:34" ht="18" customHeight="1" x14ac:dyDescent="0.2">
      <c r="U7" s="635" t="s">
        <v>392</v>
      </c>
      <c r="V7" s="635"/>
      <c r="W7" s="635"/>
      <c r="X7" s="635"/>
      <c r="Y7" s="635"/>
      <c r="Z7" s="169"/>
      <c r="AA7" s="169"/>
      <c r="AB7" s="169"/>
      <c r="AC7" s="169"/>
      <c r="AD7" s="169"/>
      <c r="AF7" s="168"/>
    </row>
    <row r="9" spans="1:34" ht="25.5" customHeight="1" x14ac:dyDescent="0.2">
      <c r="B9" s="636" t="s">
        <v>408</v>
      </c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F9" s="62"/>
      <c r="AG9" s="62"/>
    </row>
    <row r="10" spans="1:34" ht="36" customHeight="1" x14ac:dyDescent="0.2">
      <c r="A10" s="628" t="s">
        <v>183</v>
      </c>
      <c r="B10" s="628" t="s">
        <v>25</v>
      </c>
      <c r="C10" s="628" t="s">
        <v>181</v>
      </c>
      <c r="D10" s="628" t="s">
        <v>26</v>
      </c>
      <c r="E10" s="631" t="s">
        <v>174</v>
      </c>
      <c r="F10" s="628" t="s">
        <v>400</v>
      </c>
      <c r="G10" s="628"/>
      <c r="H10" s="628"/>
      <c r="I10" s="628"/>
      <c r="J10" s="628" t="s">
        <v>404</v>
      </c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9" t="s">
        <v>402</v>
      </c>
      <c r="Y10" s="634"/>
      <c r="Z10" s="634"/>
      <c r="AA10" s="630"/>
      <c r="AB10" s="631" t="s">
        <v>7</v>
      </c>
      <c r="AC10" s="631" t="s">
        <v>8</v>
      </c>
      <c r="AD10" s="637" t="s">
        <v>9</v>
      </c>
      <c r="AE10" s="627" t="s">
        <v>156</v>
      </c>
    </row>
    <row r="11" spans="1:34" ht="13.5" customHeight="1" x14ac:dyDescent="0.2">
      <c r="A11" s="628"/>
      <c r="B11" s="628"/>
      <c r="C11" s="628"/>
      <c r="D11" s="628"/>
      <c r="E11" s="632"/>
      <c r="F11" s="628" t="s">
        <v>399</v>
      </c>
      <c r="G11" s="628"/>
      <c r="H11" s="629" t="s">
        <v>406</v>
      </c>
      <c r="I11" s="630"/>
      <c r="J11" s="628" t="s">
        <v>3</v>
      </c>
      <c r="K11" s="628"/>
      <c r="L11" s="628" t="s">
        <v>4</v>
      </c>
      <c r="M11" s="628"/>
      <c r="N11" s="628" t="s">
        <v>5</v>
      </c>
      <c r="O11" s="628"/>
      <c r="P11" s="628" t="s">
        <v>6</v>
      </c>
      <c r="Q11" s="628"/>
      <c r="R11" s="629" t="s">
        <v>259</v>
      </c>
      <c r="S11" s="630"/>
      <c r="T11" s="629" t="s">
        <v>280</v>
      </c>
      <c r="U11" s="630"/>
      <c r="V11" s="629" t="s">
        <v>281</v>
      </c>
      <c r="W11" s="630"/>
      <c r="X11" s="629" t="s">
        <v>407</v>
      </c>
      <c r="Y11" s="630"/>
      <c r="Z11" s="629" t="s">
        <v>4</v>
      </c>
      <c r="AA11" s="630"/>
      <c r="AB11" s="632"/>
      <c r="AC11" s="632"/>
      <c r="AD11" s="637"/>
      <c r="AE11" s="627"/>
    </row>
    <row r="12" spans="1:34" ht="24.75" customHeight="1" x14ac:dyDescent="0.2">
      <c r="A12" s="628"/>
      <c r="B12" s="628"/>
      <c r="C12" s="628"/>
      <c r="D12" s="628"/>
      <c r="E12" s="633"/>
      <c r="F12" s="300" t="s">
        <v>27</v>
      </c>
      <c r="G12" s="300" t="s">
        <v>28</v>
      </c>
      <c r="H12" s="300" t="s">
        <v>27</v>
      </c>
      <c r="I12" s="300" t="s">
        <v>28</v>
      </c>
      <c r="J12" s="104" t="s">
        <v>27</v>
      </c>
      <c r="K12" s="63" t="s">
        <v>28</v>
      </c>
      <c r="L12" s="104" t="s">
        <v>27</v>
      </c>
      <c r="M12" s="63" t="s">
        <v>28</v>
      </c>
      <c r="N12" s="104" t="s">
        <v>27</v>
      </c>
      <c r="O12" s="63" t="s">
        <v>28</v>
      </c>
      <c r="P12" s="104" t="s">
        <v>27</v>
      </c>
      <c r="Q12" s="63" t="s">
        <v>28</v>
      </c>
      <c r="R12" s="63" t="s">
        <v>27</v>
      </c>
      <c r="S12" s="63" t="s">
        <v>28</v>
      </c>
      <c r="T12" s="63" t="s">
        <v>27</v>
      </c>
      <c r="U12" s="63" t="s">
        <v>28</v>
      </c>
      <c r="V12" s="63" t="s">
        <v>27</v>
      </c>
      <c r="W12" s="63" t="s">
        <v>28</v>
      </c>
      <c r="X12" s="63" t="s">
        <v>27</v>
      </c>
      <c r="Y12" s="63" t="s">
        <v>28</v>
      </c>
      <c r="Z12" s="63" t="s">
        <v>27</v>
      </c>
      <c r="AA12" s="63" t="s">
        <v>28</v>
      </c>
      <c r="AB12" s="633"/>
      <c r="AC12" s="633"/>
      <c r="AD12" s="637"/>
      <c r="AE12" s="627"/>
      <c r="AH12" s="51"/>
    </row>
    <row r="13" spans="1:34" s="51" customFormat="1" ht="19.5" customHeight="1" x14ac:dyDescent="0.2">
      <c r="A13" s="626" t="s">
        <v>227</v>
      </c>
      <c r="B13" s="626"/>
      <c r="C13" s="626"/>
      <c r="D13" s="626"/>
      <c r="E13" s="171"/>
      <c r="F13" s="171"/>
      <c r="G13" s="171"/>
      <c r="H13" s="171"/>
      <c r="I13" s="171"/>
      <c r="J13" s="171"/>
      <c r="K13" s="172"/>
      <c r="L13" s="171"/>
      <c r="M13" s="172"/>
      <c r="N13" s="171"/>
      <c r="O13" s="172"/>
      <c r="P13" s="171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1"/>
      <c r="AC13" s="171"/>
      <c r="AD13" s="173"/>
      <c r="AE13" s="174"/>
      <c r="AH13" s="100"/>
    </row>
    <row r="14" spans="1:34" s="131" customFormat="1" ht="21" customHeight="1" x14ac:dyDescent="0.2">
      <c r="A14" s="344">
        <v>1</v>
      </c>
      <c r="B14" s="344" t="s">
        <v>109</v>
      </c>
      <c r="C14" s="344" t="s">
        <v>243</v>
      </c>
      <c r="D14" s="344" t="s">
        <v>98</v>
      </c>
      <c r="E14" s="136">
        <f t="shared" ref="E14:E19" si="0">F14+H14+J14+L14+N14+P14+R14+T14+V14+X14+Z14</f>
        <v>1</v>
      </c>
      <c r="F14" s="136"/>
      <c r="G14" s="136"/>
      <c r="H14" s="136"/>
      <c r="I14" s="136"/>
      <c r="J14" s="352"/>
      <c r="K14" s="352"/>
      <c r="L14" s="369">
        <v>1</v>
      </c>
      <c r="M14" s="369">
        <v>4</v>
      </c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136">
        <f t="shared" ref="AB14:AB19" si="1">F14*G14+H14*I14+J14*K14+L14*M14+N14*O14+P14*Q14+R14*S14+T14*U14+V14*W14+X14*Y14+Z14*AA14-AC14</f>
        <v>4</v>
      </c>
      <c r="AC14" s="352"/>
      <c r="AD14" s="136">
        <f t="shared" ref="AD14:AD18" si="2">AB14+AC14</f>
        <v>4</v>
      </c>
      <c r="AE14" s="352">
        <v>23</v>
      </c>
    </row>
    <row r="15" spans="1:34" s="131" customFormat="1" ht="31.5" customHeight="1" x14ac:dyDescent="0.2">
      <c r="A15" s="344">
        <v>2</v>
      </c>
      <c r="B15" s="368" t="s">
        <v>456</v>
      </c>
      <c r="C15" s="180" t="s">
        <v>43</v>
      </c>
      <c r="D15" s="344" t="s">
        <v>31</v>
      </c>
      <c r="E15" s="136">
        <f t="shared" si="0"/>
        <v>3</v>
      </c>
      <c r="F15" s="136"/>
      <c r="G15" s="136"/>
      <c r="H15" s="136"/>
      <c r="I15" s="136"/>
      <c r="J15" s="352">
        <v>2</v>
      </c>
      <c r="K15" s="352">
        <v>4</v>
      </c>
      <c r="L15" s="369"/>
      <c r="M15" s="369"/>
      <c r="N15" s="352">
        <v>1</v>
      </c>
      <c r="O15" s="352">
        <v>6</v>
      </c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136">
        <f t="shared" si="1"/>
        <v>14</v>
      </c>
      <c r="AC15" s="352"/>
      <c r="AD15" s="136">
        <f t="shared" si="2"/>
        <v>14</v>
      </c>
      <c r="AE15" s="352">
        <v>43</v>
      </c>
    </row>
    <row r="16" spans="1:34" s="131" customFormat="1" ht="16.5" customHeight="1" x14ac:dyDescent="0.2">
      <c r="A16" s="344">
        <v>3</v>
      </c>
      <c r="B16" s="368" t="s">
        <v>317</v>
      </c>
      <c r="C16" s="344" t="s">
        <v>182</v>
      </c>
      <c r="D16" s="344" t="s">
        <v>182</v>
      </c>
      <c r="E16" s="136">
        <f t="shared" si="0"/>
        <v>2</v>
      </c>
      <c r="F16" s="136"/>
      <c r="G16" s="136"/>
      <c r="H16" s="136"/>
      <c r="I16" s="136"/>
      <c r="J16" s="352">
        <v>1</v>
      </c>
      <c r="K16" s="352">
        <v>4</v>
      </c>
      <c r="L16" s="352">
        <v>1</v>
      </c>
      <c r="M16" s="352">
        <v>6</v>
      </c>
      <c r="N16" s="352"/>
      <c r="O16" s="352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136">
        <f t="shared" si="1"/>
        <v>10</v>
      </c>
      <c r="AC16" s="352"/>
      <c r="AD16" s="136">
        <f>AB16+AC16</f>
        <v>10</v>
      </c>
      <c r="AE16" s="352">
        <v>15</v>
      </c>
    </row>
    <row r="17" spans="1:34" s="131" customFormat="1" ht="18" customHeight="1" x14ac:dyDescent="0.2">
      <c r="A17" s="344" t="s">
        <v>33</v>
      </c>
      <c r="B17" s="344" t="s">
        <v>109</v>
      </c>
      <c r="C17" s="344" t="s">
        <v>542</v>
      </c>
      <c r="D17" s="344" t="s">
        <v>110</v>
      </c>
      <c r="E17" s="136">
        <f t="shared" si="0"/>
        <v>1</v>
      </c>
      <c r="F17" s="136"/>
      <c r="G17" s="136"/>
      <c r="H17" s="136"/>
      <c r="I17" s="136"/>
      <c r="J17" s="352">
        <v>1</v>
      </c>
      <c r="K17" s="352">
        <v>4</v>
      </c>
      <c r="L17" s="369"/>
      <c r="M17" s="369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136">
        <f t="shared" si="1"/>
        <v>4</v>
      </c>
      <c r="AC17" s="352"/>
      <c r="AD17" s="136">
        <f t="shared" si="2"/>
        <v>4</v>
      </c>
      <c r="AE17" s="352">
        <v>23</v>
      </c>
    </row>
    <row r="18" spans="1:34" s="131" customFormat="1" ht="20.25" customHeight="1" x14ac:dyDescent="0.2">
      <c r="A18" s="344" t="s">
        <v>33</v>
      </c>
      <c r="B18" s="344" t="s">
        <v>109</v>
      </c>
      <c r="C18" s="344" t="s">
        <v>46</v>
      </c>
      <c r="D18" s="344" t="s">
        <v>46</v>
      </c>
      <c r="E18" s="136">
        <f t="shared" si="0"/>
        <v>2</v>
      </c>
      <c r="F18" s="136"/>
      <c r="G18" s="136"/>
      <c r="H18" s="136"/>
      <c r="I18" s="136"/>
      <c r="J18" s="352">
        <v>1</v>
      </c>
      <c r="K18" s="352">
        <v>4</v>
      </c>
      <c r="L18" s="369">
        <v>1</v>
      </c>
      <c r="M18" s="369">
        <v>6</v>
      </c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136">
        <f t="shared" si="1"/>
        <v>10</v>
      </c>
      <c r="AC18" s="352"/>
      <c r="AD18" s="136">
        <f t="shared" si="2"/>
        <v>10</v>
      </c>
      <c r="AE18" s="352">
        <v>23</v>
      </c>
    </row>
    <row r="19" spans="1:34" s="131" customFormat="1" ht="20.25" customHeight="1" x14ac:dyDescent="0.2">
      <c r="A19" s="344">
        <v>4</v>
      </c>
      <c r="B19" s="344" t="s">
        <v>296</v>
      </c>
      <c r="C19" s="344" t="s">
        <v>244</v>
      </c>
      <c r="D19" s="344" t="s">
        <v>256</v>
      </c>
      <c r="E19" s="136">
        <f t="shared" si="0"/>
        <v>1</v>
      </c>
      <c r="F19" s="136"/>
      <c r="G19" s="136"/>
      <c r="H19" s="136"/>
      <c r="I19" s="136"/>
      <c r="J19" s="352"/>
      <c r="K19" s="352"/>
      <c r="L19" s="369">
        <v>1</v>
      </c>
      <c r="M19" s="369">
        <v>6</v>
      </c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136">
        <f t="shared" si="1"/>
        <v>6</v>
      </c>
      <c r="AC19" s="352"/>
      <c r="AD19" s="136">
        <f>AB19+AC19</f>
        <v>6</v>
      </c>
      <c r="AE19" s="352">
        <v>15</v>
      </c>
    </row>
    <row r="20" spans="1:34" s="130" customFormat="1" ht="18.75" customHeight="1" x14ac:dyDescent="0.2">
      <c r="A20" s="610" t="s">
        <v>54</v>
      </c>
      <c r="B20" s="610"/>
      <c r="C20" s="610"/>
      <c r="D20" s="610"/>
      <c r="E20" s="175">
        <f>SUM(E14:E19)</f>
        <v>10</v>
      </c>
      <c r="F20" s="175">
        <f>SUM(F14:F19)</f>
        <v>0</v>
      </c>
      <c r="G20" s="175">
        <f>G14*F14+F15*G15+F16*G16+G17*F17+G18*F18+G19*F19</f>
        <v>0</v>
      </c>
      <c r="H20" s="175">
        <f>SUM(H14:H19)</f>
        <v>0</v>
      </c>
      <c r="I20" s="175">
        <f>I14*H14+H15*I15+H16*I16+I17*H17+I18*H18+I19*H19</f>
        <v>0</v>
      </c>
      <c r="J20" s="175">
        <f>SUM(J14:J19)</f>
        <v>5</v>
      </c>
      <c r="K20" s="175">
        <f>K14*J14+J15*K15+J16*K16+K17*J17+K18*J18+K19*J19</f>
        <v>20</v>
      </c>
      <c r="L20" s="175">
        <f>SUM(L14:L19)</f>
        <v>4</v>
      </c>
      <c r="M20" s="175">
        <f>M14*L14+L15*M15+L16*M16+M17*L17+M18*L18+M19*L19</f>
        <v>22</v>
      </c>
      <c r="N20" s="175">
        <f>SUM(N14:N19)</f>
        <v>1</v>
      </c>
      <c r="O20" s="175">
        <f>O14*N14+N15*O15+N16*O16+O17*N17+O18*N18+O19*N19</f>
        <v>6</v>
      </c>
      <c r="P20" s="175">
        <f>SUM(P14:P19)</f>
        <v>0</v>
      </c>
      <c r="Q20" s="175">
        <f>Q14*P14+P15*Q15+P16*Q16+Q17*P17+Q18*P18+Q19*P19</f>
        <v>0</v>
      </c>
      <c r="R20" s="175">
        <f>SUM(R14:R19)</f>
        <v>0</v>
      </c>
      <c r="S20" s="175">
        <f>S14*R14+R15*S15+R16*S16+S17*R17+S18*R18+S19*R19</f>
        <v>0</v>
      </c>
      <c r="T20" s="175">
        <f>SUM(T14:T19)</f>
        <v>0</v>
      </c>
      <c r="U20" s="175">
        <f>U14*T14+T15*U15+T16*U16+U17*T17+U18*T18+U19*T19</f>
        <v>0</v>
      </c>
      <c r="V20" s="175">
        <f>SUM(V14:V19)</f>
        <v>0</v>
      </c>
      <c r="W20" s="175">
        <f>W14*V14+V15*W15+V16*W16+W17*V17+W18*V18+W19*V19</f>
        <v>0</v>
      </c>
      <c r="X20" s="175">
        <f>SUM(X14:X19)</f>
        <v>0</v>
      </c>
      <c r="Y20" s="175">
        <f>Y14*X14+X15*Y15+X16*Y16+Y17*X17+Y18*X18+Y19*X19</f>
        <v>0</v>
      </c>
      <c r="Z20" s="175">
        <f>SUM(Z14:Z19)</f>
        <v>0</v>
      </c>
      <c r="AA20" s="175">
        <f>AA14*Z14+Z15*AA15+Z16*AA16+AA17*Z17+AA18*Z18+AA19*Z19</f>
        <v>0</v>
      </c>
      <c r="AB20" s="175">
        <f>SUM(AB14:AB19)</f>
        <v>48</v>
      </c>
      <c r="AC20" s="175">
        <f>SUM(AC14:AC19)</f>
        <v>0</v>
      </c>
      <c r="AD20" s="175">
        <f>SUM(AD14:AD19)</f>
        <v>48</v>
      </c>
      <c r="AE20" s="175"/>
    </row>
    <row r="21" spans="1:34" s="130" customFormat="1" ht="20.25" customHeight="1" x14ac:dyDescent="0.2">
      <c r="A21" s="610" t="s">
        <v>19</v>
      </c>
      <c r="B21" s="610"/>
      <c r="C21" s="610"/>
      <c r="D21" s="610"/>
      <c r="E21" s="176"/>
      <c r="F21" s="274"/>
      <c r="G21" s="274"/>
      <c r="H21" s="274"/>
      <c r="I21" s="274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274"/>
      <c r="Y21" s="274"/>
      <c r="Z21" s="176"/>
      <c r="AA21" s="176"/>
      <c r="AB21" s="176"/>
      <c r="AC21" s="176"/>
      <c r="AD21" s="176"/>
      <c r="AE21" s="176"/>
      <c r="AH21" s="131"/>
    </row>
    <row r="22" spans="1:34" s="131" customFormat="1" ht="57" customHeight="1" x14ac:dyDescent="0.2">
      <c r="A22" s="344">
        <v>5</v>
      </c>
      <c r="B22" s="180" t="s">
        <v>252</v>
      </c>
      <c r="C22" s="344" t="s">
        <v>540</v>
      </c>
      <c r="D22" s="180" t="s">
        <v>262</v>
      </c>
      <c r="E22" s="352">
        <f>F22+H22+J22+L22+N22+P22+R22+T22+V22+X22+Z22</f>
        <v>1</v>
      </c>
      <c r="F22" s="136">
        <v>1</v>
      </c>
      <c r="G22" s="136">
        <v>15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>
        <f>F22*G22+H22*I22+J22*K22+L22*M22+N22*O22+P22*Q22+R22*S22+T22*U22+V22*W22+X22*Y22+Z22*AA22-AC22</f>
        <v>15</v>
      </c>
      <c r="AC22" s="352">
        <v>0</v>
      </c>
      <c r="AD22" s="389">
        <f>AB22+AC22</f>
        <v>15</v>
      </c>
      <c r="AE22" s="352">
        <v>23</v>
      </c>
    </row>
    <row r="23" spans="1:34" s="131" customFormat="1" ht="33" customHeight="1" x14ac:dyDescent="0.2">
      <c r="A23" s="344">
        <v>6</v>
      </c>
      <c r="B23" s="180" t="s">
        <v>487</v>
      </c>
      <c r="C23" s="344" t="s">
        <v>342</v>
      </c>
      <c r="D23" s="344" t="s">
        <v>344</v>
      </c>
      <c r="E23" s="352">
        <f>F23+H23+J23+L23+N23+P23+R23+T23+V23+X23+Z23</f>
        <v>1</v>
      </c>
      <c r="F23" s="352"/>
      <c r="G23" s="352"/>
      <c r="H23" s="352"/>
      <c r="I23" s="352"/>
      <c r="J23" s="352">
        <v>1</v>
      </c>
      <c r="K23" s="352">
        <v>4</v>
      </c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>
        <f>F23*G23+H23*I23+J23*K23+L23*M23+N23*O23+P23*Q23+R23*S23+T23*U23+V23*W23+X23*Y23+Z23*AA23-AC23</f>
        <v>4</v>
      </c>
      <c r="AC23" s="352"/>
      <c r="AD23" s="352">
        <f>AB23+AC23</f>
        <v>4</v>
      </c>
      <c r="AE23" s="352">
        <v>23</v>
      </c>
    </row>
    <row r="24" spans="1:34" s="130" customFormat="1" ht="20.25" customHeight="1" x14ac:dyDescent="0.2">
      <c r="A24" s="610" t="s">
        <v>54</v>
      </c>
      <c r="B24" s="610"/>
      <c r="C24" s="610"/>
      <c r="D24" s="610"/>
      <c r="E24" s="175">
        <f>SUM(E22:E23)</f>
        <v>2</v>
      </c>
      <c r="F24" s="175">
        <f>SUM(F22:F23)</f>
        <v>1</v>
      </c>
      <c r="G24" s="175">
        <f>F22*G22+F23*G23</f>
        <v>15</v>
      </c>
      <c r="H24" s="175">
        <f>SUM(H22:H23)</f>
        <v>0</v>
      </c>
      <c r="I24" s="175">
        <f>H22*I22+H23*I23</f>
        <v>0</v>
      </c>
      <c r="J24" s="175">
        <f>SUM(J22:J23)</f>
        <v>1</v>
      </c>
      <c r="K24" s="175">
        <f>J22*K22+J23*K23</f>
        <v>4</v>
      </c>
      <c r="L24" s="175">
        <f>SUM(L22:L23)</f>
        <v>0</v>
      </c>
      <c r="M24" s="175">
        <f>L22*M22+L23*M23</f>
        <v>0</v>
      </c>
      <c r="N24" s="175">
        <f>SUM(N22:N23)</f>
        <v>0</v>
      </c>
      <c r="O24" s="175">
        <f>N22*O22+N23*O23+N38*O38</f>
        <v>0</v>
      </c>
      <c r="P24" s="175">
        <f>SUM(P22:P23)</f>
        <v>0</v>
      </c>
      <c r="Q24" s="175">
        <f>P22*Q22+P23*Q23</f>
        <v>0</v>
      </c>
      <c r="R24" s="175">
        <f>SUM(R22:R23)</f>
        <v>0</v>
      </c>
      <c r="S24" s="175">
        <f>R22*S22+R23*S23+R38*S38</f>
        <v>0</v>
      </c>
      <c r="T24" s="175">
        <f>SUM(T22:T23)</f>
        <v>0</v>
      </c>
      <c r="U24" s="175">
        <f>T22*U22+T23*U23</f>
        <v>0</v>
      </c>
      <c r="V24" s="175">
        <f>SUM(V22:V23)</f>
        <v>0</v>
      </c>
      <c r="W24" s="175">
        <f>V22*W22+V23*W23</f>
        <v>0</v>
      </c>
      <c r="X24" s="175">
        <f>W23*X23</f>
        <v>0</v>
      </c>
      <c r="Y24" s="175">
        <f>X22*Y22+X23*Y23</f>
        <v>0</v>
      </c>
      <c r="Z24" s="175">
        <f>Y23*Z23</f>
        <v>0</v>
      </c>
      <c r="AA24" s="175">
        <f>Z22*AA22+Z23*AA23</f>
        <v>0</v>
      </c>
      <c r="AB24" s="175">
        <f>SUM(AB22:AB23)</f>
        <v>19</v>
      </c>
      <c r="AC24" s="175">
        <f>SUM(AC22:AC23)</f>
        <v>0</v>
      </c>
      <c r="AD24" s="175">
        <f>SUM(AD22:AD23)</f>
        <v>19</v>
      </c>
      <c r="AE24" s="175"/>
    </row>
    <row r="25" spans="1:34" s="130" customFormat="1" ht="22.5" customHeight="1" x14ac:dyDescent="0.2">
      <c r="A25" s="610" t="s">
        <v>20</v>
      </c>
      <c r="B25" s="610"/>
      <c r="C25" s="610"/>
      <c r="D25" s="610"/>
      <c r="E25" s="176"/>
      <c r="F25" s="274"/>
      <c r="G25" s="274"/>
      <c r="H25" s="274"/>
      <c r="I25" s="274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274"/>
      <c r="Y25" s="274"/>
      <c r="Z25" s="176"/>
      <c r="AA25" s="176"/>
      <c r="AB25" s="176"/>
      <c r="AC25" s="176"/>
      <c r="AD25" s="176"/>
      <c r="AE25" s="176"/>
      <c r="AH25" s="131"/>
    </row>
    <row r="26" spans="1:34" s="131" customFormat="1" ht="51.75" customHeight="1" x14ac:dyDescent="0.2">
      <c r="A26" s="344">
        <v>7</v>
      </c>
      <c r="B26" s="180" t="s">
        <v>115</v>
      </c>
      <c r="C26" s="344" t="s">
        <v>84</v>
      </c>
      <c r="D26" s="344" t="s">
        <v>84</v>
      </c>
      <c r="E26" s="136">
        <f t="shared" ref="E26:E30" si="3">F26+H26+J26+L26+N26+P26+R26+T26+V26+X26+Z26</f>
        <v>2</v>
      </c>
      <c r="F26" s="136"/>
      <c r="G26" s="136"/>
      <c r="H26" s="136"/>
      <c r="I26" s="136"/>
      <c r="J26" s="277"/>
      <c r="K26" s="277"/>
      <c r="L26" s="277">
        <v>1</v>
      </c>
      <c r="M26" s="277">
        <v>8</v>
      </c>
      <c r="N26" s="388"/>
      <c r="O26" s="388"/>
      <c r="P26" s="277">
        <v>1</v>
      </c>
      <c r="Q26" s="277">
        <v>8</v>
      </c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178">
        <f t="shared" ref="AB26:AB30" si="4">F26*G26+H26*I26+J26*K26+L26*M26+N26*O26+P26*Q26+R26*S26+T26*U26+V26*W26+X26*Y26+Z26*AA26-AC26</f>
        <v>16</v>
      </c>
      <c r="AC26" s="277"/>
      <c r="AD26" s="178">
        <f t="shared" ref="AD26:AD30" si="5">AB26+AC26</f>
        <v>16</v>
      </c>
      <c r="AE26" s="352">
        <v>17</v>
      </c>
    </row>
    <row r="27" spans="1:34" s="131" customFormat="1" ht="49.5" customHeight="1" x14ac:dyDescent="0.2">
      <c r="A27" s="344">
        <v>8</v>
      </c>
      <c r="B27" s="615" t="s">
        <v>534</v>
      </c>
      <c r="C27" s="344" t="s">
        <v>84</v>
      </c>
      <c r="D27" s="344" t="s">
        <v>84</v>
      </c>
      <c r="E27" s="136">
        <f t="shared" si="3"/>
        <v>1</v>
      </c>
      <c r="F27" s="136"/>
      <c r="G27" s="136"/>
      <c r="H27" s="136"/>
      <c r="I27" s="136"/>
      <c r="J27" s="277"/>
      <c r="K27" s="277"/>
      <c r="L27" s="277">
        <v>1</v>
      </c>
      <c r="M27" s="277">
        <v>8</v>
      </c>
      <c r="N27" s="388"/>
      <c r="O27" s="388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178">
        <f t="shared" si="4"/>
        <v>8</v>
      </c>
      <c r="AC27" s="277"/>
      <c r="AD27" s="178">
        <f t="shared" si="5"/>
        <v>8</v>
      </c>
      <c r="AE27" s="352">
        <v>23</v>
      </c>
    </row>
    <row r="28" spans="1:34" s="131" customFormat="1" ht="24" customHeight="1" x14ac:dyDescent="0.2">
      <c r="A28" s="344"/>
      <c r="B28" s="616"/>
      <c r="C28" s="344" t="s">
        <v>305</v>
      </c>
      <c r="D28" s="344" t="s">
        <v>535</v>
      </c>
      <c r="E28" s="136">
        <f t="shared" si="3"/>
        <v>1</v>
      </c>
      <c r="F28" s="136"/>
      <c r="G28" s="136"/>
      <c r="H28" s="136"/>
      <c r="I28" s="136"/>
      <c r="J28" s="277"/>
      <c r="K28" s="277"/>
      <c r="L28" s="277">
        <v>1</v>
      </c>
      <c r="M28" s="277">
        <v>6</v>
      </c>
      <c r="N28" s="388"/>
      <c r="O28" s="388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178">
        <f t="shared" si="4"/>
        <v>6</v>
      </c>
      <c r="AC28" s="277"/>
      <c r="AD28" s="178">
        <f t="shared" si="5"/>
        <v>6</v>
      </c>
      <c r="AE28" s="352">
        <v>23</v>
      </c>
    </row>
    <row r="29" spans="1:34" s="131" customFormat="1" ht="52.5" customHeight="1" x14ac:dyDescent="0.2">
      <c r="A29" s="344">
        <v>9</v>
      </c>
      <c r="B29" s="180" t="s">
        <v>202</v>
      </c>
      <c r="C29" s="344" t="s">
        <v>203</v>
      </c>
      <c r="D29" s="344" t="s">
        <v>203</v>
      </c>
      <c r="E29" s="136">
        <f t="shared" si="3"/>
        <v>1</v>
      </c>
      <c r="F29" s="136"/>
      <c r="G29" s="136"/>
      <c r="H29" s="136"/>
      <c r="I29" s="136"/>
      <c r="J29" s="277"/>
      <c r="K29" s="277"/>
      <c r="L29" s="277"/>
      <c r="M29" s="277"/>
      <c r="N29" s="388"/>
      <c r="O29" s="388"/>
      <c r="P29" s="277">
        <v>1</v>
      </c>
      <c r="Q29" s="277">
        <v>8</v>
      </c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178">
        <f t="shared" si="4"/>
        <v>8</v>
      </c>
      <c r="AC29" s="277"/>
      <c r="AD29" s="178">
        <f t="shared" si="5"/>
        <v>8</v>
      </c>
      <c r="AE29" s="352">
        <v>15</v>
      </c>
    </row>
    <row r="30" spans="1:34" s="131" customFormat="1" ht="31.5" customHeight="1" x14ac:dyDescent="0.2">
      <c r="A30" s="344">
        <v>10</v>
      </c>
      <c r="B30" s="180" t="s">
        <v>254</v>
      </c>
      <c r="C30" s="344" t="s">
        <v>463</v>
      </c>
      <c r="D30" s="344" t="s">
        <v>529</v>
      </c>
      <c r="E30" s="136">
        <f t="shared" si="3"/>
        <v>1</v>
      </c>
      <c r="F30" s="136">
        <v>1</v>
      </c>
      <c r="G30" s="136">
        <v>2</v>
      </c>
      <c r="H30" s="136"/>
      <c r="I30" s="136"/>
      <c r="J30" s="277"/>
      <c r="K30" s="277"/>
      <c r="L30" s="277"/>
      <c r="M30" s="277"/>
      <c r="N30" s="388"/>
      <c r="O30" s="388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178">
        <f t="shared" si="4"/>
        <v>2</v>
      </c>
      <c r="AC30" s="277"/>
      <c r="AD30" s="178">
        <f t="shared" si="5"/>
        <v>2</v>
      </c>
      <c r="AE30" s="352">
        <v>18</v>
      </c>
    </row>
    <row r="31" spans="1:34" s="130" customFormat="1" ht="20.25" customHeight="1" x14ac:dyDescent="0.2">
      <c r="A31" s="610" t="s">
        <v>54</v>
      </c>
      <c r="B31" s="610"/>
      <c r="C31" s="610"/>
      <c r="D31" s="610"/>
      <c r="E31" s="175">
        <f>SUM(E26:E30)</f>
        <v>6</v>
      </c>
      <c r="F31" s="175">
        <f>SUM(F26:F30)</f>
        <v>1</v>
      </c>
      <c r="G31" s="175">
        <f>G26*F26+F27*G27+F28*G28+F30*G30+F29*G29</f>
        <v>2</v>
      </c>
      <c r="H31" s="175">
        <f>SUM(H26:H30)</f>
        <v>0</v>
      </c>
      <c r="I31" s="175">
        <f>I26*H26+H27*I27+H28*I28+H30*I30+H29*I29</f>
        <v>0</v>
      </c>
      <c r="J31" s="175">
        <f>SUM(J26:J30)</f>
        <v>0</v>
      </c>
      <c r="K31" s="175">
        <f>K26*J26+J27*K27+J28*K28+J30*K30+J29*K29</f>
        <v>0</v>
      </c>
      <c r="L31" s="175">
        <f>SUM(L26:L30)</f>
        <v>3</v>
      </c>
      <c r="M31" s="175">
        <f>M26*L26+L27*M27+L28*M28+L30*M30+L29*M29</f>
        <v>22</v>
      </c>
      <c r="N31" s="175">
        <f>SUM(N26:N30)</f>
        <v>0</v>
      </c>
      <c r="O31" s="175">
        <f>O26*N26+N27*O27+N28*O28+N30*O30+N29*O29</f>
        <v>0</v>
      </c>
      <c r="P31" s="175">
        <f>SUM(P26:P30)</f>
        <v>2</v>
      </c>
      <c r="Q31" s="175">
        <f>Q26*P26+P27*Q27+P28*Q28+P30*Q30+P29*Q29</f>
        <v>16</v>
      </c>
      <c r="R31" s="175">
        <f>SUM(R26:R30)</f>
        <v>0</v>
      </c>
      <c r="S31" s="175">
        <f>S26*R26+R27*S27+R28*S28+R30*S30+R29*S29</f>
        <v>0</v>
      </c>
      <c r="T31" s="175">
        <f>SUM(T26:T30)</f>
        <v>0</v>
      </c>
      <c r="U31" s="175">
        <f>U26*T26+T27*U27+T28*U28+T30*U30+T29*U29</f>
        <v>0</v>
      </c>
      <c r="V31" s="175">
        <f>SUM(V26:V30)</f>
        <v>0</v>
      </c>
      <c r="W31" s="175">
        <f>W26*V26+V27*W27+V28*W28+V30*W30+V29*W29</f>
        <v>0</v>
      </c>
      <c r="X31" s="175">
        <f>SUM(X26:X30)</f>
        <v>0</v>
      </c>
      <c r="Y31" s="175">
        <f>Y26*X26+X27*Y27+X28*Y28+X30*Y30+X29*Y29</f>
        <v>0</v>
      </c>
      <c r="Z31" s="175">
        <f>SUM(Z26:Z30)</f>
        <v>0</v>
      </c>
      <c r="AA31" s="175">
        <f>AA26*Z26+Z27*AA27+Z28*AA28+Z30*AA30+Z29*AA29</f>
        <v>0</v>
      </c>
      <c r="AB31" s="175">
        <f>SUM(AB26:AB30)</f>
        <v>40</v>
      </c>
      <c r="AC31" s="175">
        <f>SUM(AC26:AC30)</f>
        <v>0</v>
      </c>
      <c r="AD31" s="175">
        <f>SUM(AD26:AD30)</f>
        <v>40</v>
      </c>
      <c r="AE31" s="175"/>
    </row>
    <row r="32" spans="1:34" s="130" customFormat="1" ht="23.25" customHeight="1" x14ac:dyDescent="0.2">
      <c r="A32" s="610" t="s">
        <v>336</v>
      </c>
      <c r="B32" s="610"/>
      <c r="C32" s="610"/>
      <c r="D32" s="610"/>
      <c r="E32" s="176"/>
      <c r="F32" s="274"/>
      <c r="G32" s="274"/>
      <c r="H32" s="274"/>
      <c r="I32" s="274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274"/>
      <c r="Y32" s="274"/>
      <c r="Z32" s="176"/>
      <c r="AA32" s="176"/>
      <c r="AB32" s="176"/>
      <c r="AC32" s="176"/>
      <c r="AD32" s="176"/>
      <c r="AE32" s="176"/>
      <c r="AH32" s="131"/>
    </row>
    <row r="33" spans="1:34" s="373" customFormat="1" ht="21.75" customHeight="1" x14ac:dyDescent="0.2">
      <c r="A33" s="346">
        <v>11</v>
      </c>
      <c r="B33" s="346" t="s">
        <v>343</v>
      </c>
      <c r="C33" s="346" t="s">
        <v>269</v>
      </c>
      <c r="D33" s="346" t="s">
        <v>269</v>
      </c>
      <c r="E33" s="371">
        <f>F33+H33+J33+L33+N33+P33+R33+T33+V33+X33+Z33</f>
        <v>1</v>
      </c>
      <c r="F33" s="371"/>
      <c r="G33" s="371"/>
      <c r="H33" s="371"/>
      <c r="I33" s="371"/>
      <c r="J33" s="371">
        <v>1</v>
      </c>
      <c r="K33" s="371">
        <v>4</v>
      </c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>
        <f>F33*G33+H33*I33+J33*K33+L33*M33+N33*O33+P33*Q33+R33*S33+T33*U33+V33*W33+X33*Y33+Z33*AA33-AC33</f>
        <v>4</v>
      </c>
      <c r="AC33" s="371"/>
      <c r="AD33" s="371">
        <f t="shared" ref="AD33" si="6">AB33+AC33</f>
        <v>4</v>
      </c>
      <c r="AE33" s="371">
        <v>23</v>
      </c>
    </row>
    <row r="34" spans="1:34" s="373" customFormat="1" ht="33.75" customHeight="1" x14ac:dyDescent="0.2">
      <c r="A34" s="371"/>
      <c r="B34" s="371" t="s">
        <v>455</v>
      </c>
      <c r="C34" s="371" t="s">
        <v>461</v>
      </c>
      <c r="D34" s="371" t="s">
        <v>461</v>
      </c>
      <c r="E34" s="371">
        <f>F34+H34+J34+L34+N34+P34+R34+T34+V34+X34+Z34</f>
        <v>2</v>
      </c>
      <c r="F34" s="371"/>
      <c r="G34" s="371"/>
      <c r="H34" s="371"/>
      <c r="I34" s="371"/>
      <c r="J34" s="371">
        <v>2</v>
      </c>
      <c r="K34" s="371">
        <v>8</v>
      </c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>
        <f>F34*G34+H34*I34+J34*K34+L34*M34+N34*O34+P34*Q34+R34*S34+T34*U34+V34*W34+X34*Y34+Z34*AA34-AC34</f>
        <v>16</v>
      </c>
      <c r="AC34" s="371"/>
      <c r="AD34" s="371">
        <f>AB34+AC34</f>
        <v>16</v>
      </c>
      <c r="AE34" s="371">
        <v>15</v>
      </c>
    </row>
    <row r="35" spans="1:34" s="131" customFormat="1" ht="23.25" customHeight="1" x14ac:dyDescent="0.2">
      <c r="A35" s="344">
        <v>12</v>
      </c>
      <c r="B35" s="344" t="s">
        <v>335</v>
      </c>
      <c r="C35" s="344" t="s">
        <v>269</v>
      </c>
      <c r="D35" s="344" t="s">
        <v>269</v>
      </c>
      <c r="E35" s="136">
        <f>F35+H35+J35+L35+N35+P35+R35+T35+V35+X35+Z35</f>
        <v>1</v>
      </c>
      <c r="F35" s="136"/>
      <c r="G35" s="136"/>
      <c r="H35" s="136"/>
      <c r="I35" s="136"/>
      <c r="J35" s="352"/>
      <c r="K35" s="352"/>
      <c r="L35" s="352">
        <v>1</v>
      </c>
      <c r="M35" s="352">
        <v>4</v>
      </c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136">
        <f>F35*G35+H35*I35+J35*K35+L35*M35+N35*O35+P35*Q35+R35*S35+T35*U35+V35*W35+X35*Y35+Z35*AA35-AC35</f>
        <v>4</v>
      </c>
      <c r="AC35" s="352"/>
      <c r="AD35" s="136">
        <f>AB35+AC35</f>
        <v>4</v>
      </c>
      <c r="AE35" s="352">
        <v>21</v>
      </c>
      <c r="AH35" s="130"/>
    </row>
    <row r="36" spans="1:34" s="130" customFormat="1" ht="21.75" customHeight="1" x14ac:dyDescent="0.2">
      <c r="A36" s="610" t="s">
        <v>54</v>
      </c>
      <c r="B36" s="610"/>
      <c r="C36" s="610"/>
      <c r="D36" s="610"/>
      <c r="E36" s="175">
        <f>SUM(E33:E35)</f>
        <v>4</v>
      </c>
      <c r="F36" s="175">
        <f>SUM(F33:F35)</f>
        <v>0</v>
      </c>
      <c r="G36" s="175">
        <f>F33*G33+F34*G34+G35*F35</f>
        <v>0</v>
      </c>
      <c r="H36" s="175">
        <f>SUM(H33:H35)</f>
        <v>0</v>
      </c>
      <c r="I36" s="175">
        <f>H33*I33+H34*I34+I35*H35</f>
        <v>0</v>
      </c>
      <c r="J36" s="175">
        <f>SUM(J33:J35)</f>
        <v>3</v>
      </c>
      <c r="K36" s="175">
        <f>J33*K33+J34*K34+K35*J35</f>
        <v>20</v>
      </c>
      <c r="L36" s="175">
        <f>SUM(L33:L35)</f>
        <v>1</v>
      </c>
      <c r="M36" s="175">
        <f>L33*M33+L34*M34+M35*L35</f>
        <v>4</v>
      </c>
      <c r="N36" s="175">
        <f>SUM(N33:N35)</f>
        <v>0</v>
      </c>
      <c r="O36" s="175">
        <f>N33*O33+N34*O34+O35*N35</f>
        <v>0</v>
      </c>
      <c r="P36" s="175">
        <f>SUM(P33:P35)</f>
        <v>0</v>
      </c>
      <c r="Q36" s="175">
        <f>P33*Q33+P34*Q34+Q35*P35</f>
        <v>0</v>
      </c>
      <c r="R36" s="175">
        <f>SUM(R33:R35)</f>
        <v>0</v>
      </c>
      <c r="S36" s="175">
        <f>R33*S33+R34*S34+S35*R35</f>
        <v>0</v>
      </c>
      <c r="T36" s="175">
        <f>SUM(T33:T35)</f>
        <v>0</v>
      </c>
      <c r="U36" s="175">
        <f>T33*U33+T34*U34+U35*T35</f>
        <v>0</v>
      </c>
      <c r="V36" s="175">
        <f>SUM(V33:V35)</f>
        <v>0</v>
      </c>
      <c r="W36" s="175">
        <f>V34*W34+W35*V35</f>
        <v>0</v>
      </c>
      <c r="X36" s="175">
        <f>SUM(X33:X35)</f>
        <v>0</v>
      </c>
      <c r="Y36" s="175">
        <f>X34*Y34+Y35*X35</f>
        <v>0</v>
      </c>
      <c r="Z36" s="175">
        <f>SUM(Z33:Z35)</f>
        <v>0</v>
      </c>
      <c r="AA36" s="175">
        <f>Z34*AA34+AA35*Z35</f>
        <v>0</v>
      </c>
      <c r="AB36" s="175">
        <f>SUM(AB33:AB35)</f>
        <v>24</v>
      </c>
      <c r="AC36" s="175">
        <f>SUM(AC34:AC35)</f>
        <v>0</v>
      </c>
      <c r="AD36" s="175">
        <f>SUM(AD33:AD35)</f>
        <v>24</v>
      </c>
      <c r="AE36" s="175"/>
    </row>
    <row r="37" spans="1:34" s="130" customFormat="1" ht="24" customHeight="1" x14ac:dyDescent="0.2">
      <c r="A37" s="610" t="s">
        <v>22</v>
      </c>
      <c r="B37" s="610"/>
      <c r="C37" s="610"/>
      <c r="D37" s="610"/>
      <c r="E37" s="176"/>
      <c r="F37" s="274"/>
      <c r="G37" s="274"/>
      <c r="H37" s="274"/>
      <c r="I37" s="274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274"/>
      <c r="Y37" s="274"/>
      <c r="Z37" s="176"/>
      <c r="AA37" s="176"/>
      <c r="AB37" s="176"/>
      <c r="AC37" s="176"/>
      <c r="AD37" s="176"/>
      <c r="AE37" s="176"/>
    </row>
    <row r="38" spans="1:34" s="131" customFormat="1" ht="22.5" customHeight="1" x14ac:dyDescent="0.2">
      <c r="A38" s="344">
        <v>13</v>
      </c>
      <c r="B38" s="180" t="s">
        <v>114</v>
      </c>
      <c r="C38" s="344" t="s">
        <v>468</v>
      </c>
      <c r="D38" s="344" t="s">
        <v>468</v>
      </c>
      <c r="E38" s="136">
        <f>F38+H38+J38+L38+N38+P38+R38+T38+V38+X38+Z38</f>
        <v>1</v>
      </c>
      <c r="F38" s="136"/>
      <c r="G38" s="136"/>
      <c r="H38" s="136"/>
      <c r="I38" s="136"/>
      <c r="J38" s="352">
        <v>1</v>
      </c>
      <c r="K38" s="352">
        <v>4</v>
      </c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136">
        <f>F38*G38+H38*I38+J38*K38+L38*M38+N38*O38+P38*Q38+R38*S38+T38*U38+V38*W38+X38*Y38+Z38*AA38-AC38</f>
        <v>4</v>
      </c>
      <c r="AC38" s="352"/>
      <c r="AD38" s="136">
        <f>AB38+AC38</f>
        <v>4</v>
      </c>
      <c r="AE38" s="352">
        <v>18</v>
      </c>
      <c r="AH38" s="130"/>
    </row>
    <row r="39" spans="1:34" s="373" customFormat="1" ht="67.5" customHeight="1" x14ac:dyDescent="0.2">
      <c r="A39" s="346">
        <v>14</v>
      </c>
      <c r="B39" s="548" t="s">
        <v>117</v>
      </c>
      <c r="C39" s="346" t="s">
        <v>464</v>
      </c>
      <c r="D39" s="346" t="s">
        <v>464</v>
      </c>
      <c r="E39" s="359">
        <f>F39+H39+J39+L39+N39+P39+R39+T39+V39+X39+Z39</f>
        <v>1</v>
      </c>
      <c r="F39" s="359"/>
      <c r="G39" s="359"/>
      <c r="H39" s="359"/>
      <c r="I39" s="359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>
        <v>1</v>
      </c>
      <c r="Y39" s="371">
        <v>7</v>
      </c>
      <c r="Z39" s="371"/>
      <c r="AA39" s="371"/>
      <c r="AB39" s="359">
        <f>F39*G39+H39*I39+J39*K39+L39*M39+N39*O39+P39*Q39+R39*S39+T39*U39+V39*W39+X39*Y39+Z39*AA39-AC39</f>
        <v>0</v>
      </c>
      <c r="AC39" s="371">
        <v>7</v>
      </c>
      <c r="AD39" s="359">
        <f>AB39+AC39</f>
        <v>7</v>
      </c>
      <c r="AE39" s="372">
        <v>15</v>
      </c>
    </row>
    <row r="40" spans="1:34" s="373" customFormat="1" ht="48" customHeight="1" x14ac:dyDescent="0.2">
      <c r="A40" s="346"/>
      <c r="B40" s="549"/>
      <c r="C40" s="346" t="s">
        <v>245</v>
      </c>
      <c r="D40" s="346" t="s">
        <v>245</v>
      </c>
      <c r="E40" s="359">
        <f>F40+H40+J40+L40+N40+P40+R40+T40+V40+X40+Z40</f>
        <v>1</v>
      </c>
      <c r="F40" s="359"/>
      <c r="G40" s="359"/>
      <c r="H40" s="359"/>
      <c r="I40" s="359"/>
      <c r="J40" s="371"/>
      <c r="K40" s="371"/>
      <c r="L40" s="371"/>
      <c r="M40" s="371"/>
      <c r="N40" s="371"/>
      <c r="O40" s="371"/>
      <c r="P40" s="371">
        <v>1</v>
      </c>
      <c r="Q40" s="371">
        <v>2</v>
      </c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59">
        <f>F40*G40+H40*I40+J40*K40+L40*M40+N40*O40+P40*Q40+R40*S40+T40*U40+V40*W40+X40*Y40+Z40*AA40-AC40</f>
        <v>2</v>
      </c>
      <c r="AC40" s="371"/>
      <c r="AD40" s="359">
        <f>AB40+AC40</f>
        <v>2</v>
      </c>
      <c r="AE40" s="371">
        <v>15</v>
      </c>
      <c r="AH40" s="374"/>
    </row>
    <row r="41" spans="1:34" s="130" customFormat="1" ht="20.25" customHeight="1" x14ac:dyDescent="0.2">
      <c r="A41" s="610" t="s">
        <v>54</v>
      </c>
      <c r="B41" s="610"/>
      <c r="C41" s="610"/>
      <c r="D41" s="610"/>
      <c r="E41" s="175">
        <f>SUM(E38:E40)</f>
        <v>3</v>
      </c>
      <c r="F41" s="175">
        <f>SUM(F38:F40)</f>
        <v>0</v>
      </c>
      <c r="G41" s="175">
        <f>F38*G38+G39*F39+G40*F40</f>
        <v>0</v>
      </c>
      <c r="H41" s="175">
        <f>SUM(H38:H40)</f>
        <v>0</v>
      </c>
      <c r="I41" s="175">
        <f>H38*I38+I39*H39+I40*H40</f>
        <v>0</v>
      </c>
      <c r="J41" s="175">
        <f>SUM(J38:J40)</f>
        <v>1</v>
      </c>
      <c r="K41" s="175">
        <f>J38*K38+K39*J39+K40*J40</f>
        <v>4</v>
      </c>
      <c r="L41" s="175">
        <f>SUM(L38:L40)</f>
        <v>0</v>
      </c>
      <c r="M41" s="175">
        <f>L38*M38+M39*L39+M40*L40</f>
        <v>0</v>
      </c>
      <c r="N41" s="175">
        <f>SUM(N38:N40)</f>
        <v>0</v>
      </c>
      <c r="O41" s="175">
        <f>N38*O38+O39*N39+O40*N40</f>
        <v>0</v>
      </c>
      <c r="P41" s="175">
        <f>SUM(P38:P40)</f>
        <v>1</v>
      </c>
      <c r="Q41" s="175">
        <f>P38*Q38+Q39*P39+Q40*P40</f>
        <v>2</v>
      </c>
      <c r="R41" s="175">
        <f>SUM(R38:R40)</f>
        <v>0</v>
      </c>
      <c r="S41" s="175">
        <f>R38*S38+S39*R39+S40*R40</f>
        <v>0</v>
      </c>
      <c r="T41" s="175">
        <f>SUM(T38:T40)</f>
        <v>0</v>
      </c>
      <c r="U41" s="175">
        <f>T38*U38+U39*T39+U40*T40</f>
        <v>0</v>
      </c>
      <c r="V41" s="175">
        <f>SUM(V38:V40)</f>
        <v>0</v>
      </c>
      <c r="W41" s="175">
        <f>V38*W38+W39*V39+W40*V40</f>
        <v>0</v>
      </c>
      <c r="X41" s="175">
        <f>SUM(X38:X40)</f>
        <v>1</v>
      </c>
      <c r="Y41" s="175">
        <f>X38*Y38+Y39*X39+Y40*X40</f>
        <v>7</v>
      </c>
      <c r="Z41" s="175">
        <f>SUM(Z38:Z40)</f>
        <v>0</v>
      </c>
      <c r="AA41" s="175">
        <f>Z38*AA38+AA39*Z39+AA40*Z40</f>
        <v>0</v>
      </c>
      <c r="AB41" s="175">
        <f>SUM(AB38:AB40)</f>
        <v>6</v>
      </c>
      <c r="AC41" s="175">
        <f>SUM(AC38:AC40)</f>
        <v>7</v>
      </c>
      <c r="AD41" s="175">
        <f>SUM(AD38:AD40)</f>
        <v>13</v>
      </c>
      <c r="AE41" s="175"/>
    </row>
    <row r="42" spans="1:34" s="130" customFormat="1" ht="20.25" customHeight="1" x14ac:dyDescent="0.2">
      <c r="A42" s="610" t="s">
        <v>215</v>
      </c>
      <c r="B42" s="610"/>
      <c r="C42" s="610"/>
      <c r="D42" s="610"/>
      <c r="E42" s="175">
        <f t="shared" ref="E42:Q42" si="7">E20+E24+E31+E36+E41</f>
        <v>25</v>
      </c>
      <c r="F42" s="175">
        <f t="shared" si="7"/>
        <v>2</v>
      </c>
      <c r="G42" s="175">
        <f t="shared" si="7"/>
        <v>17</v>
      </c>
      <c r="H42" s="175">
        <f t="shared" si="7"/>
        <v>0</v>
      </c>
      <c r="I42" s="175">
        <f t="shared" si="7"/>
        <v>0</v>
      </c>
      <c r="J42" s="175">
        <f t="shared" si="7"/>
        <v>10</v>
      </c>
      <c r="K42" s="175">
        <f t="shared" si="7"/>
        <v>48</v>
      </c>
      <c r="L42" s="175">
        <f t="shared" si="7"/>
        <v>8</v>
      </c>
      <c r="M42" s="175">
        <f t="shared" si="7"/>
        <v>48</v>
      </c>
      <c r="N42" s="175">
        <f t="shared" si="7"/>
        <v>1</v>
      </c>
      <c r="O42" s="175">
        <f t="shared" si="7"/>
        <v>6</v>
      </c>
      <c r="P42" s="175">
        <f t="shared" si="7"/>
        <v>3</v>
      </c>
      <c r="Q42" s="175">
        <f t="shared" si="7"/>
        <v>18</v>
      </c>
      <c r="R42" s="175">
        <f>R41+R36+R31+R24+R20</f>
        <v>0</v>
      </c>
      <c r="S42" s="175">
        <f>S20+S24+S31+S36+S41</f>
        <v>0</v>
      </c>
      <c r="T42" s="175">
        <f t="shared" ref="T42:AA42" si="8">T41+T36+T31+T24+T20</f>
        <v>0</v>
      </c>
      <c r="U42" s="175">
        <f t="shared" si="8"/>
        <v>0</v>
      </c>
      <c r="V42" s="175">
        <f t="shared" si="8"/>
        <v>0</v>
      </c>
      <c r="W42" s="175">
        <f t="shared" si="8"/>
        <v>0</v>
      </c>
      <c r="X42" s="175">
        <f t="shared" si="8"/>
        <v>1</v>
      </c>
      <c r="Y42" s="175">
        <f t="shared" si="8"/>
        <v>7</v>
      </c>
      <c r="Z42" s="175">
        <f t="shared" si="8"/>
        <v>0</v>
      </c>
      <c r="AA42" s="175">
        <f t="shared" si="8"/>
        <v>0</v>
      </c>
      <c r="AB42" s="175">
        <f>AB20+AB24+AB31+AB36+AB41</f>
        <v>137</v>
      </c>
      <c r="AC42" s="175">
        <f>AC20+AC24+AC31+AC36+AC41</f>
        <v>7</v>
      </c>
      <c r="AD42" s="175">
        <f>AD20+AD24+AD31+AD36+AD41</f>
        <v>144</v>
      </c>
      <c r="AE42" s="175"/>
    </row>
    <row r="43" spans="1:34" s="130" customFormat="1" ht="21.75" customHeight="1" x14ac:dyDescent="0.2">
      <c r="A43" s="610" t="s">
        <v>238</v>
      </c>
      <c r="B43" s="610"/>
      <c r="C43" s="610"/>
      <c r="D43" s="610"/>
      <c r="E43" s="176"/>
      <c r="F43" s="274"/>
      <c r="G43" s="274"/>
      <c r="H43" s="274"/>
      <c r="I43" s="274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274"/>
      <c r="Y43" s="274"/>
      <c r="Z43" s="176"/>
      <c r="AA43" s="176"/>
      <c r="AB43" s="176"/>
      <c r="AC43" s="176"/>
      <c r="AD43" s="176"/>
      <c r="AE43" s="176"/>
      <c r="AH43" s="131"/>
    </row>
    <row r="44" spans="1:34" s="131" customFormat="1" ht="36" customHeight="1" x14ac:dyDescent="0.2">
      <c r="A44" s="344" t="s">
        <v>33</v>
      </c>
      <c r="B44" s="344" t="s">
        <v>109</v>
      </c>
      <c r="C44" s="344" t="s">
        <v>270</v>
      </c>
      <c r="D44" s="344" t="s">
        <v>112</v>
      </c>
      <c r="E44" s="136">
        <f t="shared" ref="E44:E49" si="9">F44+H44+J44+L44+N44+P44+R44+T44+V44+X44+Z44</f>
        <v>1</v>
      </c>
      <c r="F44" s="136"/>
      <c r="G44" s="136"/>
      <c r="H44" s="136"/>
      <c r="I44" s="136"/>
      <c r="J44" s="352"/>
      <c r="K44" s="352"/>
      <c r="L44" s="352">
        <v>1</v>
      </c>
      <c r="M44" s="352">
        <v>4</v>
      </c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136">
        <f t="shared" ref="AB44:AB49" si="10">F44*G44+H44*I44+J44*K44+L44*M44+N44*O44+P44*Q44+R44*S44+T44*U44+V44*W44+X44*Y44+Z44*AA44-AC44</f>
        <v>4</v>
      </c>
      <c r="AC44" s="352"/>
      <c r="AD44" s="136">
        <f t="shared" ref="AD44:AD49" si="11">AB44+AC44</f>
        <v>4</v>
      </c>
      <c r="AE44" s="352">
        <v>23</v>
      </c>
    </row>
    <row r="45" spans="1:34" s="131" customFormat="1" ht="15.75" customHeight="1" x14ac:dyDescent="0.2">
      <c r="A45" s="344"/>
      <c r="B45" s="615" t="s">
        <v>317</v>
      </c>
      <c r="C45" s="370" t="s">
        <v>242</v>
      </c>
      <c r="D45" s="615" t="s">
        <v>242</v>
      </c>
      <c r="E45" s="136">
        <f t="shared" si="9"/>
        <v>2</v>
      </c>
      <c r="F45" s="136"/>
      <c r="G45" s="136"/>
      <c r="H45" s="136"/>
      <c r="I45" s="136"/>
      <c r="J45" s="352">
        <v>1</v>
      </c>
      <c r="K45" s="352">
        <v>4</v>
      </c>
      <c r="L45" s="352">
        <v>1</v>
      </c>
      <c r="M45" s="352">
        <v>6</v>
      </c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136">
        <f t="shared" si="10"/>
        <v>10</v>
      </c>
      <c r="AC45" s="352"/>
      <c r="AD45" s="136">
        <f t="shared" si="11"/>
        <v>10</v>
      </c>
      <c r="AE45" s="638">
        <v>15</v>
      </c>
    </row>
    <row r="46" spans="1:34" s="131" customFormat="1" ht="15.75" customHeight="1" x14ac:dyDescent="0.2">
      <c r="A46" s="344"/>
      <c r="B46" s="616"/>
      <c r="C46" s="153" t="s">
        <v>548</v>
      </c>
      <c r="D46" s="616"/>
      <c r="E46" s="136">
        <f t="shared" si="9"/>
        <v>1</v>
      </c>
      <c r="F46" s="136"/>
      <c r="G46" s="136"/>
      <c r="H46" s="136"/>
      <c r="I46" s="136"/>
      <c r="J46" s="352"/>
      <c r="K46" s="352"/>
      <c r="L46" s="352"/>
      <c r="M46" s="352"/>
      <c r="N46" s="352"/>
      <c r="O46" s="352"/>
      <c r="P46" s="369"/>
      <c r="Q46" s="369"/>
      <c r="R46" s="369"/>
      <c r="S46" s="369"/>
      <c r="T46" s="369"/>
      <c r="U46" s="369"/>
      <c r="V46" s="369"/>
      <c r="W46" s="369"/>
      <c r="X46" s="369">
        <v>1</v>
      </c>
      <c r="Y46" s="369">
        <v>9</v>
      </c>
      <c r="Z46" s="369"/>
      <c r="AA46" s="369"/>
      <c r="AB46" s="136">
        <f t="shared" si="10"/>
        <v>2</v>
      </c>
      <c r="AC46" s="352">
        <v>7</v>
      </c>
      <c r="AD46" s="136">
        <f>AB46+AC46</f>
        <v>9</v>
      </c>
      <c r="AE46" s="622"/>
    </row>
    <row r="47" spans="1:34" s="131" customFormat="1" ht="20.25" customHeight="1" x14ac:dyDescent="0.2">
      <c r="A47" s="344">
        <v>15</v>
      </c>
      <c r="B47" s="368" t="s">
        <v>128</v>
      </c>
      <c r="C47" s="370" t="s">
        <v>349</v>
      </c>
      <c r="D47" s="344" t="s">
        <v>431</v>
      </c>
      <c r="E47" s="136">
        <f t="shared" si="9"/>
        <v>1</v>
      </c>
      <c r="F47" s="136"/>
      <c r="G47" s="136"/>
      <c r="H47" s="136"/>
      <c r="I47" s="136"/>
      <c r="J47" s="352">
        <v>1</v>
      </c>
      <c r="K47" s="352">
        <v>4</v>
      </c>
      <c r="L47" s="352"/>
      <c r="M47" s="352"/>
      <c r="N47" s="352"/>
      <c r="O47" s="352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136">
        <f t="shared" si="10"/>
        <v>4</v>
      </c>
      <c r="AC47" s="352"/>
      <c r="AD47" s="136">
        <f>AB47+AC47</f>
        <v>4</v>
      </c>
      <c r="AE47" s="352">
        <v>21</v>
      </c>
    </row>
    <row r="48" spans="1:34" s="131" customFormat="1" ht="21" customHeight="1" x14ac:dyDescent="0.25">
      <c r="A48" s="344">
        <v>16</v>
      </c>
      <c r="B48" s="344" t="s">
        <v>118</v>
      </c>
      <c r="C48" s="344" t="s">
        <v>263</v>
      </c>
      <c r="D48" s="344" t="s">
        <v>119</v>
      </c>
      <c r="E48" s="136">
        <f t="shared" si="9"/>
        <v>1</v>
      </c>
      <c r="F48" s="136"/>
      <c r="G48" s="136"/>
      <c r="H48" s="136"/>
      <c r="I48" s="136"/>
      <c r="J48" s="352"/>
      <c r="K48" s="352"/>
      <c r="L48" s="369">
        <v>1</v>
      </c>
      <c r="M48" s="369">
        <v>4</v>
      </c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136">
        <f t="shared" si="10"/>
        <v>4</v>
      </c>
      <c r="AC48" s="352"/>
      <c r="AD48" s="136">
        <f t="shared" si="11"/>
        <v>4</v>
      </c>
      <c r="AE48" s="376">
        <v>43</v>
      </c>
    </row>
    <row r="49" spans="1:34" s="131" customFormat="1" ht="30.75" customHeight="1" x14ac:dyDescent="0.25">
      <c r="A49" s="344">
        <v>17</v>
      </c>
      <c r="B49" s="344" t="s">
        <v>120</v>
      </c>
      <c r="C49" s="344" t="s">
        <v>270</v>
      </c>
      <c r="D49" s="344" t="s">
        <v>121</v>
      </c>
      <c r="E49" s="136">
        <f t="shared" si="9"/>
        <v>1</v>
      </c>
      <c r="F49" s="136"/>
      <c r="G49" s="136"/>
      <c r="H49" s="136"/>
      <c r="I49" s="136"/>
      <c r="J49" s="352"/>
      <c r="K49" s="352"/>
      <c r="L49" s="369">
        <v>1</v>
      </c>
      <c r="M49" s="369">
        <v>2</v>
      </c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136">
        <f t="shared" si="10"/>
        <v>2</v>
      </c>
      <c r="AC49" s="352"/>
      <c r="AD49" s="136">
        <f t="shared" si="11"/>
        <v>2</v>
      </c>
      <c r="AE49" s="376">
        <v>18</v>
      </c>
    </row>
    <row r="50" spans="1:34" s="131" customFormat="1" ht="19.5" customHeight="1" x14ac:dyDescent="0.2">
      <c r="A50" s="610" t="s">
        <v>54</v>
      </c>
      <c r="B50" s="610"/>
      <c r="C50" s="610"/>
      <c r="D50" s="610"/>
      <c r="E50" s="175">
        <f>SUM(E44:E49)</f>
        <v>7</v>
      </c>
      <c r="F50" s="175">
        <f>SUM(F44:F49)</f>
        <v>0</v>
      </c>
      <c r="G50" s="175">
        <f>G44*F44+F45*G45+F46*G46+F47*G47+G48*F48+G49*F49</f>
        <v>0</v>
      </c>
      <c r="H50" s="175">
        <f>SUM(H44:H49)</f>
        <v>0</v>
      </c>
      <c r="I50" s="175">
        <f>I44*H44+H45*I45+H46*I46+H47*I47+I48*H48+I49*H49</f>
        <v>0</v>
      </c>
      <c r="J50" s="175">
        <f>SUM(J44:J49)</f>
        <v>2</v>
      </c>
      <c r="K50" s="175">
        <f>K44*J44+J45*K45+J46*K46+J47*K47+K48*J48+K49*J49</f>
        <v>8</v>
      </c>
      <c r="L50" s="175">
        <f>SUM(L44:L49)</f>
        <v>4</v>
      </c>
      <c r="M50" s="175">
        <f>M44*L44+L45*M45+L46*M46+L47*M47+M48*L48+M49*L49</f>
        <v>16</v>
      </c>
      <c r="N50" s="175">
        <f>SUM(N44:N49)</f>
        <v>0</v>
      </c>
      <c r="O50" s="175">
        <f>O44*N44+N45*O45+N46*O46+N47*O47+O48*N48+O49*N49</f>
        <v>0</v>
      </c>
      <c r="P50" s="175">
        <f>SUM(P44:P49)</f>
        <v>0</v>
      </c>
      <c r="Q50" s="175">
        <f>Q44*P44+P45*Q45+P46*Q46+P47*Q47+Q48*P48+Q49*P49</f>
        <v>0</v>
      </c>
      <c r="R50" s="175">
        <f>SUM(R44:R49)</f>
        <v>0</v>
      </c>
      <c r="S50" s="175">
        <f>S44*R44+R45*S45+R46*S46+R47*S47+S48*R48+S49*R49</f>
        <v>0</v>
      </c>
      <c r="T50" s="175">
        <f>SUM(T44:T49)</f>
        <v>0</v>
      </c>
      <c r="U50" s="175">
        <f>U44*T44+T45*U45+T46*U46+T47*U47+U48*T48+U49*T49</f>
        <v>0</v>
      </c>
      <c r="V50" s="175">
        <f>SUM(V44:V49)</f>
        <v>0</v>
      </c>
      <c r="W50" s="175">
        <f>W44*V44+V45*W45+V46*W46+V47*W47+W48*V48+W49*V49</f>
        <v>0</v>
      </c>
      <c r="X50" s="175">
        <f>SUM(X44:X49)</f>
        <v>1</v>
      </c>
      <c r="Y50" s="175">
        <f>Y44*X44+X45*Y45+X46*Y46+X47*Y47+Y48*X48+Y49*X49</f>
        <v>9</v>
      </c>
      <c r="Z50" s="175">
        <f>SUM(Z44:Z49)</f>
        <v>0</v>
      </c>
      <c r="AA50" s="175">
        <f>AA44*Z44+Z45*AA45+Z46*AA46+Z47*AA47+AA48*Z48+AA49*Z49</f>
        <v>0</v>
      </c>
      <c r="AB50" s="175">
        <f>SUM(AB44:AB49)</f>
        <v>26</v>
      </c>
      <c r="AC50" s="175">
        <f>SUM(AC44:AC49)</f>
        <v>7</v>
      </c>
      <c r="AD50" s="175">
        <f>SUM(AD44:AD49)</f>
        <v>33</v>
      </c>
      <c r="AE50" s="175"/>
      <c r="AH50" s="130"/>
    </row>
    <row r="51" spans="1:34" s="130" customFormat="1" ht="23.25" customHeight="1" x14ac:dyDescent="0.2">
      <c r="A51" s="610" t="s">
        <v>241</v>
      </c>
      <c r="B51" s="610"/>
      <c r="C51" s="610"/>
      <c r="D51" s="610"/>
      <c r="E51" s="176"/>
      <c r="F51" s="274"/>
      <c r="G51" s="274"/>
      <c r="H51" s="274"/>
      <c r="I51" s="274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274"/>
      <c r="Y51" s="274"/>
      <c r="Z51" s="176"/>
      <c r="AA51" s="176"/>
      <c r="AB51" s="176"/>
      <c r="AC51" s="176"/>
      <c r="AD51" s="176"/>
      <c r="AE51" s="176"/>
    </row>
    <row r="52" spans="1:34" s="130" customFormat="1" ht="32.25" customHeight="1" x14ac:dyDescent="0.25">
      <c r="A52" s="344">
        <v>18</v>
      </c>
      <c r="B52" s="344" t="s">
        <v>122</v>
      </c>
      <c r="C52" s="180" t="s">
        <v>219</v>
      </c>
      <c r="D52" s="344" t="s">
        <v>123</v>
      </c>
      <c r="E52" s="136">
        <f t="shared" ref="E52:E56" si="12">F52+H52+J52+L52+N52+P52+R52+T52+V52+X52+Z52</f>
        <v>1</v>
      </c>
      <c r="F52" s="136"/>
      <c r="G52" s="136"/>
      <c r="H52" s="136"/>
      <c r="I52" s="136"/>
      <c r="J52" s="352">
        <v>1</v>
      </c>
      <c r="K52" s="352">
        <v>4</v>
      </c>
      <c r="L52" s="369"/>
      <c r="M52" s="369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136">
        <f t="shared" ref="AB52:AB56" si="13">F52*G52+H52*I52+J52*K52+L52*M52+N52*O52+P52*Q52+R52*S52+T52*U52+V52*W52+X52*Y52+Z52*AA52-AC52</f>
        <v>4</v>
      </c>
      <c r="AC52" s="352"/>
      <c r="AD52" s="136">
        <f t="shared" ref="AD52:AD56" si="14">AB52+AC52</f>
        <v>4</v>
      </c>
      <c r="AE52" s="453">
        <v>18</v>
      </c>
    </row>
    <row r="53" spans="1:34" s="130" customFormat="1" ht="34.5" customHeight="1" x14ac:dyDescent="0.25">
      <c r="A53" s="344">
        <v>19</v>
      </c>
      <c r="B53" s="344" t="s">
        <v>355</v>
      </c>
      <c r="C53" s="180" t="s">
        <v>219</v>
      </c>
      <c r="D53" s="344" t="s">
        <v>356</v>
      </c>
      <c r="E53" s="136">
        <f t="shared" si="12"/>
        <v>1</v>
      </c>
      <c r="F53" s="136"/>
      <c r="G53" s="136"/>
      <c r="H53" s="136"/>
      <c r="I53" s="136"/>
      <c r="J53" s="352"/>
      <c r="K53" s="352"/>
      <c r="L53" s="369">
        <v>1</v>
      </c>
      <c r="M53" s="369">
        <v>4</v>
      </c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136">
        <f t="shared" si="13"/>
        <v>4</v>
      </c>
      <c r="AC53" s="352"/>
      <c r="AD53" s="136">
        <f t="shared" si="14"/>
        <v>4</v>
      </c>
      <c r="AE53" s="453">
        <v>23</v>
      </c>
    </row>
    <row r="54" spans="1:34" s="131" customFormat="1" ht="24" customHeight="1" x14ac:dyDescent="0.25">
      <c r="A54" s="344">
        <v>20</v>
      </c>
      <c r="B54" s="344" t="s">
        <v>124</v>
      </c>
      <c r="C54" s="615" t="s">
        <v>104</v>
      </c>
      <c r="D54" s="344" t="s">
        <v>104</v>
      </c>
      <c r="E54" s="136">
        <f t="shared" si="12"/>
        <v>2</v>
      </c>
      <c r="F54" s="136"/>
      <c r="G54" s="136"/>
      <c r="H54" s="136"/>
      <c r="I54" s="136"/>
      <c r="J54" s="352"/>
      <c r="K54" s="352"/>
      <c r="L54" s="369"/>
      <c r="M54" s="369"/>
      <c r="N54" s="352">
        <v>2</v>
      </c>
      <c r="O54" s="352">
        <v>4</v>
      </c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136">
        <f t="shared" si="13"/>
        <v>8</v>
      </c>
      <c r="AC54" s="352"/>
      <c r="AD54" s="136">
        <f t="shared" si="14"/>
        <v>8</v>
      </c>
      <c r="AE54" s="453">
        <v>15</v>
      </c>
    </row>
    <row r="55" spans="1:34" s="131" customFormat="1" ht="21" customHeight="1" x14ac:dyDescent="0.25">
      <c r="A55" s="344" t="s">
        <v>33</v>
      </c>
      <c r="B55" s="344" t="s">
        <v>343</v>
      </c>
      <c r="C55" s="620"/>
      <c r="D55" s="344" t="s">
        <v>104</v>
      </c>
      <c r="E55" s="136">
        <f t="shared" si="12"/>
        <v>1</v>
      </c>
      <c r="F55" s="136"/>
      <c r="G55" s="136"/>
      <c r="H55" s="136"/>
      <c r="I55" s="136"/>
      <c r="J55" s="352"/>
      <c r="K55" s="352"/>
      <c r="L55" s="369">
        <v>1</v>
      </c>
      <c r="M55" s="369">
        <v>4</v>
      </c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136">
        <f t="shared" si="13"/>
        <v>4</v>
      </c>
      <c r="AC55" s="352"/>
      <c r="AD55" s="136">
        <f t="shared" si="14"/>
        <v>4</v>
      </c>
      <c r="AE55" s="453">
        <v>23</v>
      </c>
    </row>
    <row r="56" spans="1:34" s="131" customFormat="1" ht="20.25" customHeight="1" x14ac:dyDescent="0.25">
      <c r="A56" s="344">
        <v>21</v>
      </c>
      <c r="B56" s="344" t="s">
        <v>357</v>
      </c>
      <c r="C56" s="616"/>
      <c r="D56" s="344" t="s">
        <v>125</v>
      </c>
      <c r="E56" s="136">
        <f t="shared" si="12"/>
        <v>1</v>
      </c>
      <c r="F56" s="136"/>
      <c r="G56" s="136"/>
      <c r="H56" s="136"/>
      <c r="I56" s="136"/>
      <c r="J56" s="352">
        <v>1</v>
      </c>
      <c r="K56" s="352">
        <v>4</v>
      </c>
      <c r="L56" s="369"/>
      <c r="M56" s="369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136">
        <f t="shared" si="13"/>
        <v>4</v>
      </c>
      <c r="AC56" s="352"/>
      <c r="AD56" s="136">
        <f t="shared" si="14"/>
        <v>4</v>
      </c>
      <c r="AE56" s="453">
        <v>43</v>
      </c>
    </row>
    <row r="57" spans="1:34" s="131" customFormat="1" ht="15.75" x14ac:dyDescent="0.2">
      <c r="A57" s="610" t="s">
        <v>54</v>
      </c>
      <c r="B57" s="610"/>
      <c r="C57" s="610"/>
      <c r="D57" s="610"/>
      <c r="E57" s="175">
        <f>SUM(E52:E56)</f>
        <v>6</v>
      </c>
      <c r="F57" s="175">
        <f>SUM(F52:F56)</f>
        <v>0</v>
      </c>
      <c r="G57" s="175">
        <f>G52*F52+F53*G53+G54*F54+F55*G55+G56*F56</f>
        <v>0</v>
      </c>
      <c r="H57" s="175">
        <f>SUM(H52:H56)</f>
        <v>0</v>
      </c>
      <c r="I57" s="175">
        <f>I52*H52+H53*I53+I54*H54+H55*I55+I56*H56</f>
        <v>0</v>
      </c>
      <c r="J57" s="175">
        <f>SUM(J52:J56)</f>
        <v>2</v>
      </c>
      <c r="K57" s="175">
        <f>K52*J52+J53*K53+K54*J54+J55*K55+K56*J56</f>
        <v>8</v>
      </c>
      <c r="L57" s="175">
        <f>SUM(L52:L56)</f>
        <v>2</v>
      </c>
      <c r="M57" s="175">
        <f>M52*L52+L53*M53+M54*L54+L55*M55+M56*L56</f>
        <v>8</v>
      </c>
      <c r="N57" s="175">
        <f>SUM(N52:N56)</f>
        <v>2</v>
      </c>
      <c r="O57" s="175">
        <f>O52*N52+N53*O53+O54*N54+N55*O55+O56*N56</f>
        <v>8</v>
      </c>
      <c r="P57" s="175">
        <f>SUM(P52:P56)</f>
        <v>0</v>
      </c>
      <c r="Q57" s="175">
        <f>Q52*P52+P53*Q53+Q54*P54+P55*Q55+Q56*P56</f>
        <v>0</v>
      </c>
      <c r="R57" s="175">
        <f>SUM(R52:R56)</f>
        <v>0</v>
      </c>
      <c r="S57" s="175">
        <f>S52*R52+R53*S53+S54*R54+R55*S55+S56*R56</f>
        <v>0</v>
      </c>
      <c r="T57" s="175">
        <f>SUM(T52:T56)</f>
        <v>0</v>
      </c>
      <c r="U57" s="175">
        <f>U52*T52+T53*U53+U54*T54+T55*U55+U56*T56</f>
        <v>0</v>
      </c>
      <c r="V57" s="175">
        <f>SUM(V52:V56)</f>
        <v>0</v>
      </c>
      <c r="W57" s="175">
        <f>W52*V52+V53*W53+W54*V54+V55*W55+W56*V56</f>
        <v>0</v>
      </c>
      <c r="X57" s="175">
        <f>SUM(X52:X56)</f>
        <v>0</v>
      </c>
      <c r="Y57" s="175">
        <f>Y52*X52+X53*Y53+Y54*X54+X55*Y55+Y56*X56</f>
        <v>0</v>
      </c>
      <c r="Z57" s="175">
        <f>SUM(Z52:Z56)</f>
        <v>0</v>
      </c>
      <c r="AA57" s="175">
        <f>AA52*Z52+Z53*AA53+AA54*Z54+Z55*AA55+AA56*Z56</f>
        <v>0</v>
      </c>
      <c r="AB57" s="175">
        <f>SUM(AB52:AB56)</f>
        <v>24</v>
      </c>
      <c r="AC57" s="175">
        <f>SUM(AC52:AC56)</f>
        <v>0</v>
      </c>
      <c r="AD57" s="175">
        <f>SUM(AD52:AD56)</f>
        <v>24</v>
      </c>
      <c r="AE57" s="175"/>
      <c r="AH57" s="130"/>
    </row>
    <row r="58" spans="1:34" s="130" customFormat="1" ht="33.75" customHeight="1" x14ac:dyDescent="0.2">
      <c r="A58" s="610" t="s">
        <v>246</v>
      </c>
      <c r="B58" s="610"/>
      <c r="C58" s="610"/>
      <c r="D58" s="610"/>
      <c r="E58" s="176"/>
      <c r="F58" s="274"/>
      <c r="G58" s="274"/>
      <c r="H58" s="274"/>
      <c r="I58" s="274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274"/>
      <c r="Y58" s="274"/>
      <c r="Z58" s="176"/>
      <c r="AA58" s="176"/>
      <c r="AB58" s="176"/>
      <c r="AC58" s="176"/>
      <c r="AD58" s="176"/>
      <c r="AE58" s="176"/>
    </row>
    <row r="59" spans="1:34" s="373" customFormat="1" ht="25.5" customHeight="1" x14ac:dyDescent="0.2">
      <c r="A59" s="642">
        <v>22</v>
      </c>
      <c r="B59" s="548" t="s">
        <v>113</v>
      </c>
      <c r="C59" s="391" t="s">
        <v>105</v>
      </c>
      <c r="D59" s="346" t="s">
        <v>126</v>
      </c>
      <c r="E59" s="371">
        <f>F59+H59+J59+L59+N59+P59+R59+T59+V59+X59+Z59</f>
        <v>1</v>
      </c>
      <c r="F59" s="371"/>
      <c r="G59" s="371"/>
      <c r="H59" s="371"/>
      <c r="I59" s="371"/>
      <c r="J59" s="371">
        <v>1</v>
      </c>
      <c r="K59" s="371">
        <v>4</v>
      </c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>
        <f>F59*G59+H59*I59+J59*K59+L59*M59+N59*O59+P59*Q59+R59*S59+T59*U59+V59*W59+X59*Y59+Z59*AA59-AC59</f>
        <v>4</v>
      </c>
      <c r="AC59" s="371"/>
      <c r="AD59" s="371">
        <f>AB59+AC59</f>
        <v>4</v>
      </c>
      <c r="AE59" s="639">
        <v>15</v>
      </c>
    </row>
    <row r="60" spans="1:34" s="373" customFormat="1" ht="23.25" customHeight="1" x14ac:dyDescent="0.2">
      <c r="A60" s="643"/>
      <c r="B60" s="557"/>
      <c r="C60" s="391" t="s">
        <v>105</v>
      </c>
      <c r="D60" s="346" t="s">
        <v>126</v>
      </c>
      <c r="E60" s="371">
        <f>F60+H60+J60+L60+N60+P60+R60+T60+V60+X60+Z60</f>
        <v>1</v>
      </c>
      <c r="F60" s="371"/>
      <c r="G60" s="371"/>
      <c r="H60" s="371"/>
      <c r="I60" s="371"/>
      <c r="J60" s="371">
        <v>1</v>
      </c>
      <c r="K60" s="371">
        <v>6</v>
      </c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>
        <f>F60*G60+H60*I60+J60*K60+L60*M60+N60*O60+P60*Q60+R60*S60+T60*U60+V60*W60+X60*Y60+Z60*AA60-AC60</f>
        <v>6</v>
      </c>
      <c r="AC60" s="371"/>
      <c r="AD60" s="371">
        <f>AB60+AC60</f>
        <v>6</v>
      </c>
      <c r="AE60" s="640"/>
    </row>
    <row r="61" spans="1:34" s="373" customFormat="1" ht="33.75" customHeight="1" x14ac:dyDescent="0.25">
      <c r="A61" s="644"/>
      <c r="B61" s="549"/>
      <c r="C61" s="346" t="s">
        <v>126</v>
      </c>
      <c r="D61" s="346" t="s">
        <v>126</v>
      </c>
      <c r="E61" s="407">
        <f>F61+H61+J61+L61+N61+P61+R61+T61+V61+X61+Z61</f>
        <v>1</v>
      </c>
      <c r="F61" s="407"/>
      <c r="G61" s="407"/>
      <c r="H61" s="407"/>
      <c r="I61" s="407"/>
      <c r="J61" s="187"/>
      <c r="K61" s="187"/>
      <c r="L61" s="187"/>
      <c r="M61" s="187"/>
      <c r="N61" s="193"/>
      <c r="O61" s="193"/>
      <c r="P61" s="187"/>
      <c r="Q61" s="187"/>
      <c r="R61" s="187"/>
      <c r="S61" s="187"/>
      <c r="T61" s="187"/>
      <c r="U61" s="187"/>
      <c r="V61" s="187"/>
      <c r="W61" s="187"/>
      <c r="X61" s="187">
        <v>1</v>
      </c>
      <c r="Y61" s="187">
        <v>6</v>
      </c>
      <c r="Z61" s="187"/>
      <c r="AA61" s="187"/>
      <c r="AB61" s="407">
        <f>F61*G61+H61*I61+J61*K61+L61*M61+N61*O61+P61*Q61+R61*S61+T61*U61+V61*W61+X61*Y61+Z61*AA61-AC61</f>
        <v>6</v>
      </c>
      <c r="AC61" s="187"/>
      <c r="AD61" s="407">
        <f>AB61+AC61</f>
        <v>6</v>
      </c>
      <c r="AE61" s="641"/>
    </row>
    <row r="62" spans="1:34" s="131" customFormat="1" ht="18.75" customHeight="1" x14ac:dyDescent="0.2">
      <c r="A62" s="344" t="s">
        <v>33</v>
      </c>
      <c r="B62" s="344" t="s">
        <v>120</v>
      </c>
      <c r="C62" s="344" t="s">
        <v>127</v>
      </c>
      <c r="D62" s="344" t="s">
        <v>127</v>
      </c>
      <c r="E62" s="136">
        <f>F62+H62+J62+L62+N62+P62+R62+T62+V62+X62+Z62</f>
        <v>1</v>
      </c>
      <c r="F62" s="136"/>
      <c r="G62" s="136"/>
      <c r="H62" s="136"/>
      <c r="I62" s="136"/>
      <c r="J62" s="352"/>
      <c r="K62" s="352"/>
      <c r="L62" s="352"/>
      <c r="M62" s="352"/>
      <c r="N62" s="352">
        <v>1</v>
      </c>
      <c r="O62" s="352">
        <v>2</v>
      </c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136">
        <f>F62*G62+H62*I62+J62*K62+L62*M62+N62*O62+P62*Q62+R62*S62+T62*U62+V62*W62+X62*Y62+Z62*AA62-AC62</f>
        <v>2</v>
      </c>
      <c r="AC62" s="352"/>
      <c r="AD62" s="136">
        <f>AB62+AC62</f>
        <v>2</v>
      </c>
      <c r="AE62" s="352">
        <v>18</v>
      </c>
      <c r="AH62" s="130"/>
    </row>
    <row r="63" spans="1:34" s="130" customFormat="1" ht="15.75" x14ac:dyDescent="0.2">
      <c r="A63" s="610" t="s">
        <v>54</v>
      </c>
      <c r="B63" s="610"/>
      <c r="C63" s="610"/>
      <c r="D63" s="610"/>
      <c r="E63" s="175">
        <f>SUM(E59:E62)</f>
        <v>4</v>
      </c>
      <c r="F63" s="175">
        <f>SUM(F59:F62)</f>
        <v>0</v>
      </c>
      <c r="G63" s="175">
        <f>F59*G59+F60*G60+G61*F61+G62*F62</f>
        <v>0</v>
      </c>
      <c r="H63" s="175">
        <f>SUM(H59:H62)</f>
        <v>0</v>
      </c>
      <c r="I63" s="175">
        <f>H59*I59+H60*I60+I61*H61+I62*H62</f>
        <v>0</v>
      </c>
      <c r="J63" s="175">
        <f>SUM(J59:J62)</f>
        <v>2</v>
      </c>
      <c r="K63" s="175">
        <f>J59*K59+J60*K60+K61*J61+K62*J62</f>
        <v>10</v>
      </c>
      <c r="L63" s="175">
        <f>SUM(L59:L62)</f>
        <v>0</v>
      </c>
      <c r="M63" s="175">
        <f>L59*M59+L60*M60+M61*L61+M62*L62</f>
        <v>0</v>
      </c>
      <c r="N63" s="175">
        <f>SUM(N59:N62)</f>
        <v>1</v>
      </c>
      <c r="O63" s="175">
        <f>N59*O59+N60*O60+O61*N61+O62*N62</f>
        <v>2</v>
      </c>
      <c r="P63" s="175">
        <f>SUM(P59:P62)</f>
        <v>0</v>
      </c>
      <c r="Q63" s="175">
        <f>P59*Q59+P60*Q60+Q61*P61+Q62*P62</f>
        <v>0</v>
      </c>
      <c r="R63" s="175">
        <f>SUM(R59:R62)</f>
        <v>0</v>
      </c>
      <c r="S63" s="175">
        <f>R59*S59+S61*R61+S62*R62</f>
        <v>0</v>
      </c>
      <c r="T63" s="175">
        <f>SUM(T59:T62)</f>
        <v>0</v>
      </c>
      <c r="U63" s="175">
        <f>T59*U59+T60*U60+U61*T61+U62*T62</f>
        <v>0</v>
      </c>
      <c r="V63" s="175">
        <f>SUM(V59:V62)</f>
        <v>0</v>
      </c>
      <c r="W63" s="175">
        <f>V59*W59+V60*W60+W61*V61+W62*V62</f>
        <v>0</v>
      </c>
      <c r="X63" s="175">
        <f>SUM(X59:X62)</f>
        <v>1</v>
      </c>
      <c r="Y63" s="175">
        <f>X59*Y59+X60*Y60+Y61*X61+Y62*X62</f>
        <v>6</v>
      </c>
      <c r="Z63" s="175">
        <f>SUM(Z59:Z62)</f>
        <v>0</v>
      </c>
      <c r="AA63" s="175">
        <f>SUM(AA61:AA62)</f>
        <v>0</v>
      </c>
      <c r="AB63" s="175">
        <f>SUM(AB59:AB62)</f>
        <v>18</v>
      </c>
      <c r="AC63" s="175">
        <f>SUM(AC59:AC62)</f>
        <v>0</v>
      </c>
      <c r="AD63" s="175">
        <f>SUM(AD59:AD62)</f>
        <v>18</v>
      </c>
      <c r="AE63" s="175"/>
    </row>
    <row r="64" spans="1:34" s="130" customFormat="1" ht="29.25" customHeight="1" x14ac:dyDescent="0.2">
      <c r="A64" s="610" t="s">
        <v>231</v>
      </c>
      <c r="B64" s="610"/>
      <c r="C64" s="610"/>
      <c r="D64" s="610"/>
      <c r="E64" s="176"/>
      <c r="F64" s="274"/>
      <c r="G64" s="274"/>
      <c r="H64" s="274"/>
      <c r="I64" s="274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274"/>
      <c r="Y64" s="274"/>
      <c r="Z64" s="176"/>
      <c r="AA64" s="176"/>
      <c r="AB64" s="176"/>
      <c r="AC64" s="176"/>
      <c r="AD64" s="176"/>
      <c r="AE64" s="176"/>
      <c r="AH64" s="131"/>
    </row>
    <row r="65" spans="1:31" s="131" customFormat="1" ht="68.25" customHeight="1" x14ac:dyDescent="0.25">
      <c r="A65" s="344">
        <v>23</v>
      </c>
      <c r="B65" s="336" t="s">
        <v>116</v>
      </c>
      <c r="C65" s="368" t="s">
        <v>486</v>
      </c>
      <c r="D65" s="336" t="s">
        <v>73</v>
      </c>
      <c r="E65" s="453">
        <f t="shared" ref="E65:E80" si="15">F65+H65+J65+L65+N65+P65+R65+T65+V65+X65+Z65</f>
        <v>2</v>
      </c>
      <c r="F65" s="453"/>
      <c r="G65" s="453"/>
      <c r="H65" s="453"/>
      <c r="I65" s="453"/>
      <c r="J65" s="453">
        <v>1</v>
      </c>
      <c r="K65" s="453">
        <v>1</v>
      </c>
      <c r="L65" s="453">
        <v>1</v>
      </c>
      <c r="M65" s="453">
        <v>1</v>
      </c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>
        <f t="shared" ref="AB65:AB80" si="16">F65*G65+H65*I65+J65*K65+L65*M65+N65*O65+P65*Q65+R65*S65+T65*U65+V65*W65+X65*Y65+Z65*AA65-AC65</f>
        <v>2</v>
      </c>
      <c r="AC65" s="453"/>
      <c r="AD65" s="453">
        <f>AB65+AC65</f>
        <v>2</v>
      </c>
      <c r="AE65" s="453">
        <v>17</v>
      </c>
    </row>
    <row r="66" spans="1:31" s="131" customFormat="1" ht="69.75" customHeight="1" x14ac:dyDescent="0.25">
      <c r="A66" s="353">
        <v>24</v>
      </c>
      <c r="B66" s="615" t="s">
        <v>496</v>
      </c>
      <c r="C66" s="368" t="s">
        <v>510</v>
      </c>
      <c r="D66" s="336" t="s">
        <v>495</v>
      </c>
      <c r="E66" s="376">
        <f t="shared" si="15"/>
        <v>3</v>
      </c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>
        <v>3</v>
      </c>
      <c r="S66" s="376">
        <v>1</v>
      </c>
      <c r="T66" s="376"/>
      <c r="U66" s="376"/>
      <c r="V66" s="376"/>
      <c r="W66" s="376"/>
      <c r="X66" s="376"/>
      <c r="Y66" s="376"/>
      <c r="Z66" s="376"/>
      <c r="AA66" s="376"/>
      <c r="AB66" s="376">
        <f t="shared" si="16"/>
        <v>3</v>
      </c>
      <c r="AC66" s="376"/>
      <c r="AD66" s="376">
        <f>AB66+AC66</f>
        <v>3</v>
      </c>
      <c r="AE66" s="466"/>
    </row>
    <row r="67" spans="1:31" s="131" customFormat="1" ht="70.5" customHeight="1" x14ac:dyDescent="0.25">
      <c r="A67" s="378"/>
      <c r="B67" s="620"/>
      <c r="C67" s="368" t="s">
        <v>483</v>
      </c>
      <c r="D67" s="426" t="s">
        <v>73</v>
      </c>
      <c r="E67" s="467">
        <f t="shared" si="15"/>
        <v>3</v>
      </c>
      <c r="F67" s="467"/>
      <c r="G67" s="467"/>
      <c r="H67" s="467"/>
      <c r="I67" s="467"/>
      <c r="J67" s="376"/>
      <c r="K67" s="376"/>
      <c r="L67" s="376"/>
      <c r="M67" s="376"/>
      <c r="N67" s="376"/>
      <c r="O67" s="376"/>
      <c r="P67" s="468"/>
      <c r="Q67" s="468"/>
      <c r="R67" s="468">
        <v>3</v>
      </c>
      <c r="S67" s="468">
        <v>1</v>
      </c>
      <c r="T67" s="468"/>
      <c r="U67" s="468"/>
      <c r="V67" s="468"/>
      <c r="W67" s="468"/>
      <c r="X67" s="468"/>
      <c r="Y67" s="468"/>
      <c r="Z67" s="468"/>
      <c r="AA67" s="468"/>
      <c r="AB67" s="467">
        <f t="shared" si="16"/>
        <v>3</v>
      </c>
      <c r="AC67" s="376"/>
      <c r="AD67" s="467">
        <f t="shared" ref="AD67:AD80" si="17">AB67+AC67</f>
        <v>3</v>
      </c>
      <c r="AE67" s="621">
        <v>15</v>
      </c>
    </row>
    <row r="68" spans="1:31" s="131" customFormat="1" ht="67.5" customHeight="1" x14ac:dyDescent="0.25">
      <c r="A68" s="378"/>
      <c r="B68" s="616"/>
      <c r="C68" s="368" t="s">
        <v>486</v>
      </c>
      <c r="D68" s="441" t="s">
        <v>73</v>
      </c>
      <c r="E68" s="467">
        <f t="shared" si="15"/>
        <v>1</v>
      </c>
      <c r="F68" s="467"/>
      <c r="G68" s="467"/>
      <c r="H68" s="467"/>
      <c r="I68" s="467"/>
      <c r="J68" s="376"/>
      <c r="K68" s="376"/>
      <c r="L68" s="376">
        <v>1</v>
      </c>
      <c r="M68" s="376">
        <v>1</v>
      </c>
      <c r="N68" s="376"/>
      <c r="O68" s="376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7">
        <f t="shared" si="16"/>
        <v>1</v>
      </c>
      <c r="AC68" s="376"/>
      <c r="AD68" s="467">
        <f t="shared" ref="AD68:AD77" si="18">AB68+AC68</f>
        <v>1</v>
      </c>
      <c r="AE68" s="622"/>
    </row>
    <row r="69" spans="1:31" s="131" customFormat="1" ht="66.75" customHeight="1" x14ac:dyDescent="0.25">
      <c r="A69" s="378"/>
      <c r="B69" s="413" t="s">
        <v>122</v>
      </c>
      <c r="C69" s="368" t="s">
        <v>510</v>
      </c>
      <c r="D69" s="441" t="s">
        <v>495</v>
      </c>
      <c r="E69" s="467">
        <f t="shared" si="15"/>
        <v>2</v>
      </c>
      <c r="F69" s="467"/>
      <c r="G69" s="467"/>
      <c r="H69" s="467"/>
      <c r="I69" s="467"/>
      <c r="J69" s="376"/>
      <c r="K69" s="376"/>
      <c r="L69" s="376"/>
      <c r="M69" s="376"/>
      <c r="N69" s="376"/>
      <c r="O69" s="376"/>
      <c r="P69" s="468">
        <v>1</v>
      </c>
      <c r="Q69" s="468">
        <v>1</v>
      </c>
      <c r="R69" s="468">
        <v>1</v>
      </c>
      <c r="S69" s="468">
        <v>1</v>
      </c>
      <c r="T69" s="468"/>
      <c r="U69" s="468"/>
      <c r="V69" s="468"/>
      <c r="W69" s="468"/>
      <c r="X69" s="468"/>
      <c r="Y69" s="468"/>
      <c r="Z69" s="468"/>
      <c r="AA69" s="468"/>
      <c r="AB69" s="467">
        <f t="shared" si="16"/>
        <v>2</v>
      </c>
      <c r="AC69" s="376"/>
      <c r="AD69" s="467">
        <f t="shared" si="18"/>
        <v>2</v>
      </c>
      <c r="AE69" s="454">
        <v>18</v>
      </c>
    </row>
    <row r="70" spans="1:31" s="131" customFormat="1" ht="67.5" customHeight="1" x14ac:dyDescent="0.25">
      <c r="A70" s="344"/>
      <c r="B70" s="368" t="s">
        <v>254</v>
      </c>
      <c r="C70" s="368" t="s">
        <v>479</v>
      </c>
      <c r="D70" s="368" t="s">
        <v>73</v>
      </c>
      <c r="E70" s="467">
        <f t="shared" si="15"/>
        <v>2</v>
      </c>
      <c r="F70" s="467"/>
      <c r="G70" s="467"/>
      <c r="H70" s="467"/>
      <c r="I70" s="467"/>
      <c r="J70" s="376"/>
      <c r="K70" s="376"/>
      <c r="L70" s="376"/>
      <c r="M70" s="376"/>
      <c r="N70" s="376"/>
      <c r="O70" s="376"/>
      <c r="P70" s="468">
        <v>1</v>
      </c>
      <c r="Q70" s="468">
        <v>1</v>
      </c>
      <c r="R70" s="468">
        <v>1</v>
      </c>
      <c r="S70" s="468">
        <v>1</v>
      </c>
      <c r="T70" s="468"/>
      <c r="U70" s="468"/>
      <c r="V70" s="468"/>
      <c r="W70" s="468"/>
      <c r="X70" s="468"/>
      <c r="Y70" s="468"/>
      <c r="Z70" s="468"/>
      <c r="AA70" s="468"/>
      <c r="AB70" s="467">
        <f t="shared" si="16"/>
        <v>2</v>
      </c>
      <c r="AC70" s="376"/>
      <c r="AD70" s="467">
        <f t="shared" si="18"/>
        <v>2</v>
      </c>
      <c r="AE70" s="454">
        <v>18</v>
      </c>
    </row>
    <row r="71" spans="1:31" s="131" customFormat="1" ht="64.5" customHeight="1" x14ac:dyDescent="0.25">
      <c r="A71" s="353">
        <v>25</v>
      </c>
      <c r="B71" s="368" t="s">
        <v>507</v>
      </c>
      <c r="C71" s="368" t="s">
        <v>483</v>
      </c>
      <c r="D71" s="368" t="s">
        <v>73</v>
      </c>
      <c r="E71" s="467">
        <f t="shared" si="15"/>
        <v>3</v>
      </c>
      <c r="F71" s="467"/>
      <c r="G71" s="467"/>
      <c r="H71" s="467"/>
      <c r="I71" s="467"/>
      <c r="J71" s="376"/>
      <c r="K71" s="376"/>
      <c r="L71" s="376"/>
      <c r="M71" s="376"/>
      <c r="N71" s="376">
        <v>3</v>
      </c>
      <c r="O71" s="376">
        <v>1</v>
      </c>
      <c r="P71" s="468"/>
      <c r="Q71" s="468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7">
        <f t="shared" si="16"/>
        <v>3</v>
      </c>
      <c r="AC71" s="376"/>
      <c r="AD71" s="467">
        <f t="shared" si="18"/>
        <v>3</v>
      </c>
      <c r="AE71" s="454">
        <v>43</v>
      </c>
    </row>
    <row r="72" spans="1:31" s="131" customFormat="1" ht="64.5" customHeight="1" x14ac:dyDescent="0.25">
      <c r="A72" s="353">
        <v>26</v>
      </c>
      <c r="B72" s="368" t="s">
        <v>470</v>
      </c>
      <c r="C72" s="368" t="s">
        <v>482</v>
      </c>
      <c r="D72" s="441" t="s">
        <v>73</v>
      </c>
      <c r="E72" s="467">
        <f t="shared" si="15"/>
        <v>5</v>
      </c>
      <c r="F72" s="467"/>
      <c r="G72" s="467"/>
      <c r="H72" s="467"/>
      <c r="I72" s="467"/>
      <c r="J72" s="376"/>
      <c r="K72" s="376"/>
      <c r="L72" s="376"/>
      <c r="M72" s="376"/>
      <c r="N72" s="376"/>
      <c r="O72" s="376"/>
      <c r="P72" s="468">
        <v>3</v>
      </c>
      <c r="Q72" s="468">
        <v>1</v>
      </c>
      <c r="R72" s="468">
        <v>2</v>
      </c>
      <c r="S72" s="468">
        <v>1</v>
      </c>
      <c r="T72" s="468"/>
      <c r="U72" s="468"/>
      <c r="V72" s="468"/>
      <c r="W72" s="468"/>
      <c r="X72" s="468"/>
      <c r="Y72" s="468"/>
      <c r="Z72" s="468"/>
      <c r="AA72" s="468"/>
      <c r="AB72" s="467">
        <f t="shared" si="16"/>
        <v>5</v>
      </c>
      <c r="AC72" s="376"/>
      <c r="AD72" s="467">
        <f t="shared" si="18"/>
        <v>5</v>
      </c>
      <c r="AE72" s="454">
        <v>43</v>
      </c>
    </row>
    <row r="73" spans="1:31" s="131" customFormat="1" ht="64.5" customHeight="1" x14ac:dyDescent="0.25">
      <c r="A73" s="353">
        <v>27</v>
      </c>
      <c r="B73" s="368" t="s">
        <v>471</v>
      </c>
      <c r="C73" s="368" t="s">
        <v>483</v>
      </c>
      <c r="D73" s="452" t="s">
        <v>73</v>
      </c>
      <c r="E73" s="467">
        <f t="shared" si="15"/>
        <v>2</v>
      </c>
      <c r="F73" s="467"/>
      <c r="G73" s="467"/>
      <c r="H73" s="467"/>
      <c r="I73" s="467"/>
      <c r="J73" s="376"/>
      <c r="K73" s="376"/>
      <c r="L73" s="376">
        <v>2</v>
      </c>
      <c r="M73" s="376">
        <v>1</v>
      </c>
      <c r="N73" s="376"/>
      <c r="O73" s="376"/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7">
        <f t="shared" si="16"/>
        <v>2</v>
      </c>
      <c r="AC73" s="376"/>
      <c r="AD73" s="467">
        <f t="shared" si="18"/>
        <v>2</v>
      </c>
      <c r="AE73" s="454">
        <v>43</v>
      </c>
    </row>
    <row r="74" spans="1:31" s="131" customFormat="1" ht="64.5" customHeight="1" x14ac:dyDescent="0.25">
      <c r="A74" s="353"/>
      <c r="B74" s="368" t="s">
        <v>118</v>
      </c>
      <c r="C74" s="368" t="s">
        <v>510</v>
      </c>
      <c r="D74" s="441" t="s">
        <v>495</v>
      </c>
      <c r="E74" s="467">
        <f t="shared" si="15"/>
        <v>8</v>
      </c>
      <c r="F74" s="467"/>
      <c r="G74" s="467"/>
      <c r="H74" s="467"/>
      <c r="I74" s="467"/>
      <c r="J74" s="376"/>
      <c r="K74" s="376"/>
      <c r="L74" s="376"/>
      <c r="M74" s="376"/>
      <c r="N74" s="376">
        <v>3</v>
      </c>
      <c r="O74" s="376">
        <v>1</v>
      </c>
      <c r="P74" s="468">
        <v>3</v>
      </c>
      <c r="Q74" s="468">
        <v>1</v>
      </c>
      <c r="R74" s="468">
        <v>2</v>
      </c>
      <c r="S74" s="468">
        <v>1</v>
      </c>
      <c r="T74" s="468"/>
      <c r="U74" s="468"/>
      <c r="V74" s="468"/>
      <c r="W74" s="468"/>
      <c r="X74" s="468"/>
      <c r="Y74" s="468"/>
      <c r="Z74" s="468"/>
      <c r="AA74" s="468"/>
      <c r="AB74" s="467">
        <f t="shared" si="16"/>
        <v>8</v>
      </c>
      <c r="AC74" s="376"/>
      <c r="AD74" s="467">
        <f t="shared" si="18"/>
        <v>8</v>
      </c>
      <c r="AE74" s="454">
        <v>43</v>
      </c>
    </row>
    <row r="75" spans="1:31" s="131" customFormat="1" ht="66" customHeight="1" x14ac:dyDescent="0.25">
      <c r="A75" s="353"/>
      <c r="B75" s="368" t="s">
        <v>357</v>
      </c>
      <c r="C75" s="368" t="s">
        <v>510</v>
      </c>
      <c r="D75" s="441" t="s">
        <v>495</v>
      </c>
      <c r="E75" s="448">
        <f t="shared" si="15"/>
        <v>2</v>
      </c>
      <c r="F75" s="448"/>
      <c r="G75" s="448"/>
      <c r="H75" s="448"/>
      <c r="I75" s="448"/>
      <c r="J75" s="453"/>
      <c r="K75" s="453"/>
      <c r="L75" s="453">
        <v>2</v>
      </c>
      <c r="M75" s="453">
        <v>1</v>
      </c>
      <c r="N75" s="453"/>
      <c r="O75" s="453"/>
      <c r="P75" s="465"/>
      <c r="Q75" s="465"/>
      <c r="R75" s="465"/>
      <c r="S75" s="465"/>
      <c r="T75" s="465"/>
      <c r="U75" s="465"/>
      <c r="V75" s="465"/>
      <c r="W75" s="465"/>
      <c r="X75" s="465"/>
      <c r="Y75" s="465"/>
      <c r="Z75" s="465"/>
      <c r="AA75" s="465"/>
      <c r="AB75" s="448">
        <f t="shared" si="16"/>
        <v>2</v>
      </c>
      <c r="AC75" s="453"/>
      <c r="AD75" s="448">
        <f t="shared" si="18"/>
        <v>2</v>
      </c>
      <c r="AE75" s="454">
        <v>43</v>
      </c>
    </row>
    <row r="76" spans="1:31" s="131" customFormat="1" ht="65.25" customHeight="1" x14ac:dyDescent="0.25">
      <c r="A76" s="353">
        <v>28</v>
      </c>
      <c r="B76" s="368" t="s">
        <v>509</v>
      </c>
      <c r="C76" s="368" t="s">
        <v>511</v>
      </c>
      <c r="D76" s="344" t="s">
        <v>73</v>
      </c>
      <c r="E76" s="448">
        <f t="shared" si="15"/>
        <v>3</v>
      </c>
      <c r="F76" s="448"/>
      <c r="G76" s="448"/>
      <c r="H76" s="448"/>
      <c r="I76" s="448"/>
      <c r="J76" s="453"/>
      <c r="K76" s="453"/>
      <c r="L76" s="453">
        <v>3</v>
      </c>
      <c r="M76" s="453">
        <v>1</v>
      </c>
      <c r="N76" s="453"/>
      <c r="O76" s="453"/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48">
        <f t="shared" si="16"/>
        <v>3</v>
      </c>
      <c r="AC76" s="453"/>
      <c r="AD76" s="448">
        <f t="shared" si="18"/>
        <v>3</v>
      </c>
      <c r="AE76" s="454">
        <v>43</v>
      </c>
    </row>
    <row r="77" spans="1:31" s="131" customFormat="1" ht="67.5" customHeight="1" x14ac:dyDescent="0.25">
      <c r="A77" s="353"/>
      <c r="B77" s="615" t="s">
        <v>128</v>
      </c>
      <c r="C77" s="368" t="s">
        <v>510</v>
      </c>
      <c r="D77" s="441" t="s">
        <v>495</v>
      </c>
      <c r="E77" s="448">
        <f t="shared" si="15"/>
        <v>2</v>
      </c>
      <c r="F77" s="448"/>
      <c r="G77" s="448"/>
      <c r="H77" s="448"/>
      <c r="I77" s="448"/>
      <c r="J77" s="453"/>
      <c r="K77" s="453"/>
      <c r="L77" s="453"/>
      <c r="M77" s="453"/>
      <c r="N77" s="453"/>
      <c r="O77" s="453"/>
      <c r="P77" s="465">
        <v>1</v>
      </c>
      <c r="Q77" s="465">
        <v>1</v>
      </c>
      <c r="R77" s="465">
        <v>1</v>
      </c>
      <c r="S77" s="465">
        <v>1</v>
      </c>
      <c r="T77" s="465"/>
      <c r="U77" s="465"/>
      <c r="V77" s="465"/>
      <c r="W77" s="465"/>
      <c r="X77" s="465"/>
      <c r="Y77" s="465"/>
      <c r="Z77" s="465"/>
      <c r="AA77" s="465"/>
      <c r="AB77" s="448">
        <f t="shared" si="16"/>
        <v>2</v>
      </c>
      <c r="AC77" s="453"/>
      <c r="AD77" s="448">
        <f t="shared" si="18"/>
        <v>2</v>
      </c>
      <c r="AE77" s="454">
        <v>21</v>
      </c>
    </row>
    <row r="78" spans="1:31" s="131" customFormat="1" ht="66" customHeight="1" x14ac:dyDescent="0.25">
      <c r="A78" s="378"/>
      <c r="B78" s="616"/>
      <c r="C78" s="368" t="s">
        <v>479</v>
      </c>
      <c r="D78" s="452" t="s">
        <v>73</v>
      </c>
      <c r="E78" s="448">
        <f t="shared" si="15"/>
        <v>2</v>
      </c>
      <c r="F78" s="448"/>
      <c r="G78" s="448"/>
      <c r="H78" s="448"/>
      <c r="I78" s="448"/>
      <c r="J78" s="453"/>
      <c r="K78" s="453"/>
      <c r="L78" s="453"/>
      <c r="M78" s="453"/>
      <c r="N78" s="453"/>
      <c r="O78" s="453"/>
      <c r="P78" s="465">
        <v>1</v>
      </c>
      <c r="Q78" s="465">
        <v>1</v>
      </c>
      <c r="R78" s="465">
        <v>1</v>
      </c>
      <c r="S78" s="465">
        <v>1</v>
      </c>
      <c r="T78" s="465"/>
      <c r="U78" s="465"/>
      <c r="V78" s="465"/>
      <c r="W78" s="465"/>
      <c r="X78" s="465"/>
      <c r="Y78" s="465"/>
      <c r="Z78" s="465"/>
      <c r="AA78" s="465"/>
      <c r="AB78" s="448">
        <f t="shared" si="16"/>
        <v>2</v>
      </c>
      <c r="AC78" s="453"/>
      <c r="AD78" s="448">
        <f t="shared" si="17"/>
        <v>2</v>
      </c>
      <c r="AE78" s="454">
        <v>21</v>
      </c>
    </row>
    <row r="79" spans="1:31" s="131" customFormat="1" ht="64.5" customHeight="1" x14ac:dyDescent="0.25">
      <c r="A79" s="420"/>
      <c r="B79" s="615" t="s">
        <v>355</v>
      </c>
      <c r="C79" s="368" t="s">
        <v>510</v>
      </c>
      <c r="D79" s="180" t="s">
        <v>495</v>
      </c>
      <c r="E79" s="448">
        <f t="shared" si="15"/>
        <v>2</v>
      </c>
      <c r="F79" s="448"/>
      <c r="G79" s="448"/>
      <c r="H79" s="448"/>
      <c r="I79" s="448"/>
      <c r="J79" s="453"/>
      <c r="K79" s="453"/>
      <c r="L79" s="453"/>
      <c r="M79" s="453"/>
      <c r="N79" s="453"/>
      <c r="O79" s="453"/>
      <c r="P79" s="465">
        <v>1</v>
      </c>
      <c r="Q79" s="465">
        <v>1</v>
      </c>
      <c r="R79" s="465">
        <v>1</v>
      </c>
      <c r="S79" s="465">
        <v>1</v>
      </c>
      <c r="T79" s="465"/>
      <c r="U79" s="465"/>
      <c r="V79" s="465"/>
      <c r="W79" s="465"/>
      <c r="X79" s="465"/>
      <c r="Y79" s="465"/>
      <c r="Z79" s="465"/>
      <c r="AA79" s="465"/>
      <c r="AB79" s="448">
        <f t="shared" si="16"/>
        <v>2</v>
      </c>
      <c r="AC79" s="453"/>
      <c r="AD79" s="448">
        <f t="shared" si="17"/>
        <v>2</v>
      </c>
      <c r="AE79" s="466"/>
    </row>
    <row r="80" spans="1:31" s="131" customFormat="1" ht="63.75" customHeight="1" x14ac:dyDescent="0.25">
      <c r="A80" s="420"/>
      <c r="B80" s="616"/>
      <c r="C80" s="443" t="s">
        <v>479</v>
      </c>
      <c r="D80" s="452" t="s">
        <v>73</v>
      </c>
      <c r="E80" s="448">
        <f t="shared" si="15"/>
        <v>2</v>
      </c>
      <c r="F80" s="448"/>
      <c r="G80" s="448"/>
      <c r="H80" s="448"/>
      <c r="I80" s="448"/>
      <c r="J80" s="453"/>
      <c r="K80" s="453"/>
      <c r="L80" s="453"/>
      <c r="M80" s="453"/>
      <c r="N80" s="453"/>
      <c r="O80" s="453"/>
      <c r="P80" s="465">
        <v>1</v>
      </c>
      <c r="Q80" s="465">
        <v>1</v>
      </c>
      <c r="R80" s="465">
        <v>1</v>
      </c>
      <c r="S80" s="465">
        <v>1</v>
      </c>
      <c r="T80" s="465"/>
      <c r="U80" s="465"/>
      <c r="V80" s="465"/>
      <c r="W80" s="465"/>
      <c r="X80" s="465"/>
      <c r="Y80" s="465"/>
      <c r="Z80" s="465"/>
      <c r="AA80" s="465"/>
      <c r="AB80" s="448">
        <f t="shared" si="16"/>
        <v>2</v>
      </c>
      <c r="AC80" s="453"/>
      <c r="AD80" s="448">
        <f t="shared" si="17"/>
        <v>2</v>
      </c>
      <c r="AE80" s="469">
        <v>23</v>
      </c>
    </row>
    <row r="81" spans="1:34" s="130" customFormat="1" ht="18" customHeight="1" x14ac:dyDescent="0.2">
      <c r="A81" s="610" t="s">
        <v>54</v>
      </c>
      <c r="B81" s="610"/>
      <c r="C81" s="610"/>
      <c r="D81" s="610"/>
      <c r="E81" s="175">
        <f>SUM(E65:E80)</f>
        <v>44</v>
      </c>
      <c r="F81" s="175">
        <f>SUM(F65:F80)</f>
        <v>0</v>
      </c>
      <c r="G81" s="175">
        <f>F65*G65+F66*G66+F67*G67+F68*G68+F69*G69+F70*G70+F71*G71+F72*G72+F73*G73+F74*G74+F75*G75+F76*G76++F77*G77+F78*G78+F79*G79+F80*G80</f>
        <v>0</v>
      </c>
      <c r="H81" s="175">
        <f>SUM(H65:H80)</f>
        <v>0</v>
      </c>
      <c r="I81" s="175">
        <f>H65*I65+H66*I66+H67*I67+H68*I68+H69*I69+H70*I70+H71*I71+H72*I72+H73*I73+H74*I74+H75*I75+H76*I76++H77*I77+H78*I78+H79*I79+H80*I80</f>
        <v>0</v>
      </c>
      <c r="J81" s="175">
        <f>SUM(J65:J80)</f>
        <v>1</v>
      </c>
      <c r="K81" s="175">
        <f>J65*K65+J66*K66+J67*K67+J68*K68+J69*K69+J70*K70+J71*K71+J72*K72+J73*K73+J74*K74+J75*K75+J76*K76++J77*K77+J78*K78+J79*K79+J80*K80</f>
        <v>1</v>
      </c>
      <c r="L81" s="175">
        <f>SUM(L65:L80)</f>
        <v>9</v>
      </c>
      <c r="M81" s="175">
        <f>L65*M65+L66*M66+L67*M67+L68*M68+L69*M69+L70*M70+L71*M71+L72*M72+L73*M73+L74*M74+L75*M75+L76*M76++L77*M77+L78*M78+L79*M79+L80*M80</f>
        <v>9</v>
      </c>
      <c r="N81" s="175">
        <f>SUM(N65:N80)</f>
        <v>6</v>
      </c>
      <c r="O81" s="175">
        <f>N65*O65+N66*O66+N67*O67+N68*O68+N69*O69+N70*O70+N71*O71+N72*O72+N73*O73+N74*O74+N75*O75+N76*O76++N77*O77+N78*O78+N79*O79+N80*O80</f>
        <v>6</v>
      </c>
      <c r="P81" s="175">
        <f>SUM(P65:P80)</f>
        <v>12</v>
      </c>
      <c r="Q81" s="175">
        <f>P65*Q65+P66*Q66+P67*Q67+P68*Q68+P69*Q69+P70*Q70+P71*Q71+P72*Q72+P73*Q73+P74*Q74+P75*Q75+P76*Q76++P77*Q77+P78*Q78+P79*Q79+P80*Q80</f>
        <v>12</v>
      </c>
      <c r="R81" s="175">
        <f>SUM(R65:R80)</f>
        <v>16</v>
      </c>
      <c r="S81" s="175">
        <f>R65*S65+R66*S66+R67*S67+R68*S68+R69*S69+R70*S70+R71*S71+R72*S72+R73*S73+R74*S74+R75*S75+R76*S76++R77*S77+R78*S78+R79*S79+R80*S80</f>
        <v>16</v>
      </c>
      <c r="T81" s="175">
        <f>SUM(T65:T80)</f>
        <v>0</v>
      </c>
      <c r="U81" s="175">
        <f>T65*U65+T66*U66+T67*U67+T68*U68+T69*U69+T70*U70+T71*U71+T72*U72+T73*U73+T74*U74+T75*U75+T76*U76++T77*U77+T78*U78+T79*U79+T80*U80</f>
        <v>0</v>
      </c>
      <c r="V81" s="175">
        <f>SUM(V65:V80)</f>
        <v>0</v>
      </c>
      <c r="W81" s="175">
        <f>V65*W65+V66*W66+V67*W67+V68*W68+V69*W69+V70*W70+V71*W71+V72*W72+V73*W73+V74*W74+V75*W75+V76*W76++V77*W77+V78*W78+V79*W79+V80*W80</f>
        <v>0</v>
      </c>
      <c r="X81" s="175">
        <f>SUM(X65:X80)</f>
        <v>0</v>
      </c>
      <c r="Y81" s="175">
        <f>X65*Y65+X66*Y66+X67*Y67+X68*Y68+X69*Y69+X70*Y70+X71*Y71+X72*Y72+X73*Y73+X74*Y74+X75*Y75+X76*Y76++X77*Y77+X78*Y78+X79*Y79+X80*Y80</f>
        <v>0</v>
      </c>
      <c r="Z81" s="175">
        <f>SUM(Z65:Z80)</f>
        <v>0</v>
      </c>
      <c r="AA81" s="175">
        <f>Z65*AA65+Z66*AA66+Z67*AA67+Z68*AA68+Z69*AA69+Z70*AA70+Z71*AA71+Z72*AA72+Z73*AA73+Z74*AA74+Z75*AA75+Z76*AA76++Z77*AA77+Z78*AA78+Z79*AA79+Z80*AA80</f>
        <v>0</v>
      </c>
      <c r="AB81" s="175">
        <f>SUM(AB65:AB80)</f>
        <v>44</v>
      </c>
      <c r="AC81" s="175">
        <f>SUM(AC65:AC80)</f>
        <v>0</v>
      </c>
      <c r="AD81" s="175">
        <f>SUM(AD65:AD80)</f>
        <v>44</v>
      </c>
      <c r="AE81" s="175"/>
    </row>
    <row r="82" spans="1:34" s="130" customFormat="1" ht="21" customHeight="1" x14ac:dyDescent="0.2">
      <c r="A82" s="610" t="s">
        <v>23</v>
      </c>
      <c r="B82" s="610"/>
      <c r="C82" s="610"/>
      <c r="D82" s="610"/>
      <c r="E82" s="176"/>
      <c r="F82" s="274"/>
      <c r="G82" s="274"/>
      <c r="H82" s="274"/>
      <c r="I82" s="274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274"/>
      <c r="Y82" s="274"/>
      <c r="Z82" s="176"/>
      <c r="AA82" s="176"/>
      <c r="AB82" s="176"/>
      <c r="AC82" s="176"/>
      <c r="AD82" s="176"/>
      <c r="AE82" s="176"/>
      <c r="AH82" s="131"/>
    </row>
    <row r="83" spans="1:34" s="131" customFormat="1" ht="18.75" customHeight="1" x14ac:dyDescent="0.25">
      <c r="A83" s="344"/>
      <c r="B83" s="344" t="s">
        <v>296</v>
      </c>
      <c r="C83" s="615" t="s">
        <v>74</v>
      </c>
      <c r="D83" s="344" t="s">
        <v>74</v>
      </c>
      <c r="E83" s="448">
        <f t="shared" ref="E83:E93" si="19">F83+H83+J83+L83+N83+P83+R83+T83+V83+X83+Z83</f>
        <v>2</v>
      </c>
      <c r="F83" s="448"/>
      <c r="G83" s="448"/>
      <c r="H83" s="448"/>
      <c r="I83" s="448"/>
      <c r="J83" s="453"/>
      <c r="K83" s="453"/>
      <c r="L83" s="465">
        <v>1</v>
      </c>
      <c r="M83" s="465">
        <v>2</v>
      </c>
      <c r="N83" s="453">
        <v>1</v>
      </c>
      <c r="O83" s="453">
        <v>4</v>
      </c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48">
        <f t="shared" ref="AB83:AB93" si="20">F83*G83+H83*I83+J83*K83+L83*M83+N83*O83+P83*Q83+R83*S83+T83*U83+V83*W83+X83*Y83+Z83*AA83-AC83</f>
        <v>6</v>
      </c>
      <c r="AC83" s="453"/>
      <c r="AD83" s="448">
        <f t="shared" ref="AD83:AD85" si="21">AB83+AC83</f>
        <v>6</v>
      </c>
      <c r="AE83" s="453">
        <v>15</v>
      </c>
    </row>
    <row r="84" spans="1:34" s="131" customFormat="1" ht="18.75" customHeight="1" x14ac:dyDescent="0.25">
      <c r="A84" s="344">
        <v>29</v>
      </c>
      <c r="B84" s="344" t="s">
        <v>445</v>
      </c>
      <c r="C84" s="620"/>
      <c r="D84" s="344" t="s">
        <v>74</v>
      </c>
      <c r="E84" s="448">
        <f t="shared" si="19"/>
        <v>3</v>
      </c>
      <c r="F84" s="448"/>
      <c r="G84" s="448"/>
      <c r="H84" s="448"/>
      <c r="I84" s="448"/>
      <c r="J84" s="453">
        <v>3</v>
      </c>
      <c r="K84" s="453">
        <v>1</v>
      </c>
      <c r="L84" s="465"/>
      <c r="M84" s="465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48">
        <f t="shared" si="20"/>
        <v>3</v>
      </c>
      <c r="AC84" s="453"/>
      <c r="AD84" s="448">
        <f t="shared" si="21"/>
        <v>3</v>
      </c>
      <c r="AE84" s="453">
        <v>43</v>
      </c>
    </row>
    <row r="85" spans="1:34" s="131" customFormat="1" ht="20.25" customHeight="1" x14ac:dyDescent="0.25">
      <c r="A85" s="344">
        <v>30</v>
      </c>
      <c r="B85" s="344" t="s">
        <v>462</v>
      </c>
      <c r="C85" s="620"/>
      <c r="D85" s="344" t="s">
        <v>74</v>
      </c>
      <c r="E85" s="448">
        <f t="shared" si="19"/>
        <v>2</v>
      </c>
      <c r="F85" s="448"/>
      <c r="G85" s="448"/>
      <c r="H85" s="448"/>
      <c r="I85" s="448"/>
      <c r="J85" s="453">
        <v>1</v>
      </c>
      <c r="K85" s="453">
        <v>2</v>
      </c>
      <c r="L85" s="465"/>
      <c r="M85" s="465"/>
      <c r="N85" s="453">
        <v>1</v>
      </c>
      <c r="O85" s="453">
        <v>2</v>
      </c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48">
        <f t="shared" si="20"/>
        <v>4</v>
      </c>
      <c r="AC85" s="453"/>
      <c r="AD85" s="448">
        <f t="shared" si="21"/>
        <v>4</v>
      </c>
      <c r="AE85" s="453">
        <v>18</v>
      </c>
    </row>
    <row r="86" spans="1:34" s="131" customFormat="1" ht="20.25" customHeight="1" x14ac:dyDescent="0.25">
      <c r="A86" s="344">
        <v>31</v>
      </c>
      <c r="B86" s="344" t="s">
        <v>129</v>
      </c>
      <c r="C86" s="620"/>
      <c r="D86" s="344" t="s">
        <v>74</v>
      </c>
      <c r="E86" s="448">
        <f t="shared" si="19"/>
        <v>1</v>
      </c>
      <c r="F86" s="448"/>
      <c r="G86" s="448"/>
      <c r="H86" s="448"/>
      <c r="I86" s="448"/>
      <c r="J86" s="453">
        <v>1</v>
      </c>
      <c r="K86" s="453">
        <v>2</v>
      </c>
      <c r="L86" s="465"/>
      <c r="M86" s="465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48">
        <f t="shared" si="20"/>
        <v>2</v>
      </c>
      <c r="AC86" s="453"/>
      <c r="AD86" s="448">
        <f>AB86+AC86</f>
        <v>2</v>
      </c>
      <c r="AE86" s="453">
        <v>23</v>
      </c>
    </row>
    <row r="87" spans="1:34" s="131" customFormat="1" ht="20.25" customHeight="1" x14ac:dyDescent="0.25">
      <c r="A87" s="344"/>
      <c r="B87" s="344" t="s">
        <v>335</v>
      </c>
      <c r="C87" s="616"/>
      <c r="D87" s="344" t="s">
        <v>74</v>
      </c>
      <c r="E87" s="448">
        <f t="shared" si="19"/>
        <v>1</v>
      </c>
      <c r="F87" s="448"/>
      <c r="G87" s="448"/>
      <c r="H87" s="448"/>
      <c r="I87" s="448"/>
      <c r="J87" s="453"/>
      <c r="K87" s="453"/>
      <c r="L87" s="465">
        <v>1</v>
      </c>
      <c r="M87" s="465">
        <v>2</v>
      </c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48">
        <f t="shared" si="20"/>
        <v>2</v>
      </c>
      <c r="AC87" s="453"/>
      <c r="AD87" s="448">
        <f>AB87+AC87</f>
        <v>2</v>
      </c>
      <c r="AE87" s="453">
        <v>21</v>
      </c>
    </row>
    <row r="88" spans="1:34" s="131" customFormat="1" ht="19.5" customHeight="1" x14ac:dyDescent="0.25">
      <c r="A88" s="344"/>
      <c r="B88" s="344" t="s">
        <v>335</v>
      </c>
      <c r="C88" s="615" t="s">
        <v>75</v>
      </c>
      <c r="D88" s="344" t="s">
        <v>75</v>
      </c>
      <c r="E88" s="448">
        <f t="shared" si="19"/>
        <v>5</v>
      </c>
      <c r="F88" s="448"/>
      <c r="G88" s="448"/>
      <c r="H88" s="448"/>
      <c r="I88" s="448"/>
      <c r="J88" s="453">
        <v>1</v>
      </c>
      <c r="K88" s="453">
        <v>1</v>
      </c>
      <c r="L88" s="465">
        <v>1</v>
      </c>
      <c r="M88" s="465">
        <v>1</v>
      </c>
      <c r="N88" s="453">
        <v>1</v>
      </c>
      <c r="O88" s="453">
        <v>1</v>
      </c>
      <c r="P88" s="453">
        <v>1</v>
      </c>
      <c r="Q88" s="453">
        <v>1</v>
      </c>
      <c r="R88" s="453">
        <v>1</v>
      </c>
      <c r="S88" s="453">
        <v>1</v>
      </c>
      <c r="T88" s="453"/>
      <c r="U88" s="453"/>
      <c r="V88" s="453"/>
      <c r="W88" s="453"/>
      <c r="X88" s="453"/>
      <c r="Y88" s="453"/>
      <c r="Z88" s="453"/>
      <c r="AA88" s="453"/>
      <c r="AB88" s="448">
        <f t="shared" si="20"/>
        <v>5</v>
      </c>
      <c r="AC88" s="453"/>
      <c r="AD88" s="448">
        <f>AB88+AC88</f>
        <v>5</v>
      </c>
      <c r="AE88" s="453">
        <v>21</v>
      </c>
    </row>
    <row r="89" spans="1:34" s="131" customFormat="1" ht="18" customHeight="1" x14ac:dyDescent="0.25">
      <c r="A89" s="344">
        <v>32</v>
      </c>
      <c r="B89" s="344" t="s">
        <v>205</v>
      </c>
      <c r="C89" s="620"/>
      <c r="D89" s="344" t="s">
        <v>75</v>
      </c>
      <c r="E89" s="448">
        <f t="shared" si="19"/>
        <v>12</v>
      </c>
      <c r="F89" s="448"/>
      <c r="G89" s="448"/>
      <c r="H89" s="448"/>
      <c r="I89" s="448"/>
      <c r="J89" s="453">
        <v>2</v>
      </c>
      <c r="K89" s="453">
        <v>1</v>
      </c>
      <c r="L89" s="465">
        <v>2</v>
      </c>
      <c r="M89" s="465">
        <v>1</v>
      </c>
      <c r="N89" s="453">
        <v>2</v>
      </c>
      <c r="O89" s="453">
        <v>1</v>
      </c>
      <c r="P89" s="453">
        <v>2</v>
      </c>
      <c r="Q89" s="453">
        <v>1</v>
      </c>
      <c r="R89" s="453">
        <v>3</v>
      </c>
      <c r="S89" s="453">
        <v>1</v>
      </c>
      <c r="T89" s="453"/>
      <c r="U89" s="453"/>
      <c r="V89" s="453">
        <v>1</v>
      </c>
      <c r="W89" s="453">
        <v>1</v>
      </c>
      <c r="X89" s="453"/>
      <c r="Y89" s="453"/>
      <c r="Z89" s="453"/>
      <c r="AA89" s="453"/>
      <c r="AB89" s="448">
        <f t="shared" si="20"/>
        <v>12</v>
      </c>
      <c r="AC89" s="453"/>
      <c r="AD89" s="448">
        <f t="shared" ref="AD89:AD93" si="22">AB89+AC89</f>
        <v>12</v>
      </c>
      <c r="AE89" s="453">
        <v>15</v>
      </c>
    </row>
    <row r="90" spans="1:34" s="131" customFormat="1" ht="21" customHeight="1" x14ac:dyDescent="0.25">
      <c r="A90" s="344">
        <v>33</v>
      </c>
      <c r="B90" s="344" t="s">
        <v>536</v>
      </c>
      <c r="C90" s="620"/>
      <c r="D90" s="344" t="s">
        <v>75</v>
      </c>
      <c r="E90" s="448">
        <f t="shared" si="19"/>
        <v>5</v>
      </c>
      <c r="F90" s="448"/>
      <c r="G90" s="448"/>
      <c r="H90" s="448"/>
      <c r="I90" s="448"/>
      <c r="J90" s="453">
        <v>1</v>
      </c>
      <c r="K90" s="453">
        <v>1</v>
      </c>
      <c r="L90" s="465">
        <v>1</v>
      </c>
      <c r="M90" s="465">
        <v>1</v>
      </c>
      <c r="N90" s="453">
        <v>1</v>
      </c>
      <c r="O90" s="453">
        <v>1</v>
      </c>
      <c r="P90" s="453">
        <v>1</v>
      </c>
      <c r="Q90" s="453">
        <v>1</v>
      </c>
      <c r="R90" s="453">
        <v>1</v>
      </c>
      <c r="S90" s="453">
        <v>1</v>
      </c>
      <c r="T90" s="453"/>
      <c r="U90" s="453"/>
      <c r="V90" s="453"/>
      <c r="W90" s="453"/>
      <c r="X90" s="453"/>
      <c r="Y90" s="453"/>
      <c r="Z90" s="453"/>
      <c r="AA90" s="453"/>
      <c r="AB90" s="448">
        <f t="shared" si="20"/>
        <v>5</v>
      </c>
      <c r="AC90" s="453"/>
      <c r="AD90" s="448">
        <f>AB90+AC90</f>
        <v>5</v>
      </c>
      <c r="AE90" s="453">
        <v>23</v>
      </c>
    </row>
    <row r="91" spans="1:34" s="131" customFormat="1" ht="16.5" customHeight="1" x14ac:dyDescent="0.25">
      <c r="A91" s="344">
        <v>34</v>
      </c>
      <c r="B91" s="344" t="s">
        <v>490</v>
      </c>
      <c r="C91" s="620"/>
      <c r="D91" s="344" t="s">
        <v>75</v>
      </c>
      <c r="E91" s="448">
        <f t="shared" si="19"/>
        <v>15</v>
      </c>
      <c r="F91" s="448"/>
      <c r="G91" s="448"/>
      <c r="H91" s="448"/>
      <c r="I91" s="448"/>
      <c r="J91" s="453">
        <v>3</v>
      </c>
      <c r="K91" s="453">
        <v>1</v>
      </c>
      <c r="L91" s="453">
        <v>3</v>
      </c>
      <c r="M91" s="453">
        <v>1</v>
      </c>
      <c r="N91" s="453">
        <v>3</v>
      </c>
      <c r="O91" s="453">
        <v>1</v>
      </c>
      <c r="P91" s="453">
        <v>3</v>
      </c>
      <c r="Q91" s="453">
        <v>1</v>
      </c>
      <c r="R91" s="453">
        <v>3</v>
      </c>
      <c r="S91" s="453">
        <v>1</v>
      </c>
      <c r="T91" s="453"/>
      <c r="U91" s="453"/>
      <c r="V91" s="453"/>
      <c r="W91" s="453"/>
      <c r="X91" s="453"/>
      <c r="Y91" s="453"/>
      <c r="Z91" s="453"/>
      <c r="AA91" s="453"/>
      <c r="AB91" s="448">
        <f t="shared" si="20"/>
        <v>15</v>
      </c>
      <c r="AC91" s="453"/>
      <c r="AD91" s="448">
        <f t="shared" si="22"/>
        <v>15</v>
      </c>
      <c r="AE91" s="453">
        <v>17</v>
      </c>
    </row>
    <row r="92" spans="1:34" s="131" customFormat="1" ht="21" customHeight="1" x14ac:dyDescent="0.25">
      <c r="A92" s="344" t="s">
        <v>33</v>
      </c>
      <c r="B92" s="344" t="s">
        <v>254</v>
      </c>
      <c r="C92" s="620"/>
      <c r="D92" s="344" t="s">
        <v>75</v>
      </c>
      <c r="E92" s="448">
        <f t="shared" si="19"/>
        <v>5</v>
      </c>
      <c r="F92" s="448"/>
      <c r="G92" s="448"/>
      <c r="H92" s="448"/>
      <c r="I92" s="448"/>
      <c r="J92" s="453">
        <v>1</v>
      </c>
      <c r="K92" s="453">
        <v>1</v>
      </c>
      <c r="L92" s="465">
        <v>1</v>
      </c>
      <c r="M92" s="465">
        <v>1</v>
      </c>
      <c r="N92" s="453">
        <v>1</v>
      </c>
      <c r="O92" s="453">
        <v>1</v>
      </c>
      <c r="P92" s="453">
        <v>1</v>
      </c>
      <c r="Q92" s="453">
        <v>1</v>
      </c>
      <c r="R92" s="453">
        <v>1</v>
      </c>
      <c r="S92" s="453">
        <v>1</v>
      </c>
      <c r="T92" s="453"/>
      <c r="U92" s="453"/>
      <c r="V92" s="453"/>
      <c r="W92" s="453"/>
      <c r="X92" s="453"/>
      <c r="Y92" s="453"/>
      <c r="Z92" s="453"/>
      <c r="AA92" s="453"/>
      <c r="AB92" s="448">
        <f t="shared" si="20"/>
        <v>5</v>
      </c>
      <c r="AC92" s="453"/>
      <c r="AD92" s="448">
        <f t="shared" si="22"/>
        <v>5</v>
      </c>
      <c r="AE92" s="453">
        <v>18</v>
      </c>
    </row>
    <row r="93" spans="1:34" s="131" customFormat="1" ht="18.75" customHeight="1" x14ac:dyDescent="0.25">
      <c r="A93" s="344">
        <v>35</v>
      </c>
      <c r="B93" s="344" t="s">
        <v>337</v>
      </c>
      <c r="C93" s="616"/>
      <c r="D93" s="344" t="s">
        <v>75</v>
      </c>
      <c r="E93" s="448">
        <f t="shared" si="19"/>
        <v>12</v>
      </c>
      <c r="F93" s="448"/>
      <c r="G93" s="448"/>
      <c r="H93" s="448"/>
      <c r="I93" s="448"/>
      <c r="J93" s="453">
        <v>2</v>
      </c>
      <c r="K93" s="453">
        <v>1</v>
      </c>
      <c r="L93" s="465">
        <v>2</v>
      </c>
      <c r="M93" s="465">
        <v>1</v>
      </c>
      <c r="N93" s="453">
        <v>3</v>
      </c>
      <c r="O93" s="453">
        <v>1</v>
      </c>
      <c r="P93" s="453">
        <v>3</v>
      </c>
      <c r="Q93" s="453">
        <v>1</v>
      </c>
      <c r="R93" s="453">
        <v>2</v>
      </c>
      <c r="S93" s="453">
        <v>1</v>
      </c>
      <c r="T93" s="453"/>
      <c r="U93" s="453"/>
      <c r="V93" s="453"/>
      <c r="W93" s="453"/>
      <c r="X93" s="453"/>
      <c r="Y93" s="453"/>
      <c r="Z93" s="453"/>
      <c r="AA93" s="453"/>
      <c r="AB93" s="448">
        <f t="shared" si="20"/>
        <v>12</v>
      </c>
      <c r="AC93" s="453"/>
      <c r="AD93" s="448">
        <f t="shared" si="22"/>
        <v>12</v>
      </c>
      <c r="AE93" s="453">
        <v>43</v>
      </c>
      <c r="AH93" s="130"/>
    </row>
    <row r="94" spans="1:34" s="130" customFormat="1" ht="22.5" customHeight="1" x14ac:dyDescent="0.25">
      <c r="A94" s="610" t="s">
        <v>54</v>
      </c>
      <c r="B94" s="610"/>
      <c r="C94" s="610"/>
      <c r="D94" s="610"/>
      <c r="E94" s="138">
        <f>SUM(E83:E93)</f>
        <v>63</v>
      </c>
      <c r="F94" s="138">
        <f>SUM(F83:F93)</f>
        <v>0</v>
      </c>
      <c r="G94" s="138">
        <f>G83*F83+F84*G84+G85*F85+F86*G86+F87*G87+F88*G88+G89*F89+F90*G90+G91*F91+G92*F92+G93*F93</f>
        <v>0</v>
      </c>
      <c r="H94" s="138">
        <f>SUM(H83:H93)</f>
        <v>0</v>
      </c>
      <c r="I94" s="138">
        <f>I83*H83+H84*I84+I85*H85+H86*I86+H87*I87+H88*I88+I89*H89+H90*I90+I91*H91+I92*H92+I93*H93</f>
        <v>0</v>
      </c>
      <c r="J94" s="138">
        <f>SUM(J83:J93)</f>
        <v>15</v>
      </c>
      <c r="K94" s="138">
        <f>K83*J83+J84*K84+K85*J85+J86*K86+J87*K87+J88*K88+K89*J89+J90*K90+K91*J91+K92*J92+K93*J93</f>
        <v>17</v>
      </c>
      <c r="L94" s="138">
        <f>SUM(L83:L93)</f>
        <v>12</v>
      </c>
      <c r="M94" s="138">
        <f>M83*L83+L84*M84+M85*L85+L86*M86+L87*M87+L88*M88+M89*L89+L90*M90+M91*L91+M92*L92+M93*L93</f>
        <v>14</v>
      </c>
      <c r="N94" s="138">
        <f>SUM(N83:N93)</f>
        <v>13</v>
      </c>
      <c r="O94" s="138">
        <f>O83*N83+N84*O84+O85*N85+N86*O86+N87*O87+N88*O88+O89*N89+N90*O90+O91*N91+O92*N92+O93*N93</f>
        <v>17</v>
      </c>
      <c r="P94" s="138">
        <f>SUM(P83:P93)</f>
        <v>11</v>
      </c>
      <c r="Q94" s="138">
        <f>Q83*P83+P84*Q84+Q85*P85+P86*Q86+P87*Q87+P88*Q88+Q89*P89+P90*Q90+Q91*P91+Q92*P92+Q93*P93</f>
        <v>11</v>
      </c>
      <c r="R94" s="138">
        <f>SUM(R83:R93)</f>
        <v>11</v>
      </c>
      <c r="S94" s="138">
        <f>S83*R83+R84*S84+S85*R85+R86*S86+R87*S87+R88*S88+S89*R89+R90*S90+S91*R91+S92*R92+S93*R93</f>
        <v>11</v>
      </c>
      <c r="T94" s="138">
        <f>SUM(T83:T93)</f>
        <v>0</v>
      </c>
      <c r="U94" s="138">
        <f>U83*T83+T84*U84+U85*T85+T86*U86+T87*U87+T88*U88+U89*T89+T90*U90+U91*T91+U92*T92+U93*T93</f>
        <v>0</v>
      </c>
      <c r="V94" s="138">
        <f>SUM(V83:V93)</f>
        <v>1</v>
      </c>
      <c r="W94" s="138">
        <f>W83*V83+V84*W84+W85*V85+V86*W86+V87*W87+V88*W88+W89*V89+V90*W90+W91*V91+W92*V92+W93*V93</f>
        <v>1</v>
      </c>
      <c r="X94" s="138">
        <f>SUM(X83:X93)</f>
        <v>0</v>
      </c>
      <c r="Y94" s="138">
        <f>Y83*X83+X84*Y84+Y85*X85+X86*Y86+X87*Y87+X88*Y88+Y89*X89+X90*Y90+Y91*X91+Y92*X92+Y93*X93</f>
        <v>0</v>
      </c>
      <c r="Z94" s="138">
        <f>SUM(Z83:Z93)</f>
        <v>0</v>
      </c>
      <c r="AA94" s="138">
        <f>AA83*Z83+Z84*AA84+AA85*Z85+Z86*AA86+Z87*AA87+Z88*AA88+AA89*Z89+Z90*AA90+AA91*Z91+AA92*Z92+AA93*Z93</f>
        <v>0</v>
      </c>
      <c r="AB94" s="138">
        <f>SUM(AB83:AB93)</f>
        <v>71</v>
      </c>
      <c r="AC94" s="138">
        <f>SUM(AC83:AC93)</f>
        <v>0</v>
      </c>
      <c r="AD94" s="138">
        <f>SUM(AD83:AD93)</f>
        <v>71</v>
      </c>
      <c r="AE94" s="138"/>
    </row>
    <row r="95" spans="1:34" s="130" customFormat="1" ht="29.25" customHeight="1" x14ac:dyDescent="0.25">
      <c r="A95" s="610" t="s">
        <v>523</v>
      </c>
      <c r="B95" s="610"/>
      <c r="C95" s="610"/>
      <c r="D95" s="610"/>
      <c r="E95" s="138">
        <f t="shared" ref="E95:Y95" si="23">E50+E57+E63+E81+E94</f>
        <v>124</v>
      </c>
      <c r="F95" s="138">
        <f t="shared" si="23"/>
        <v>0</v>
      </c>
      <c r="G95" s="138">
        <f t="shared" si="23"/>
        <v>0</v>
      </c>
      <c r="H95" s="138">
        <f t="shared" si="23"/>
        <v>0</v>
      </c>
      <c r="I95" s="138">
        <f t="shared" si="23"/>
        <v>0</v>
      </c>
      <c r="J95" s="138">
        <f t="shared" si="23"/>
        <v>22</v>
      </c>
      <c r="K95" s="138">
        <f t="shared" si="23"/>
        <v>44</v>
      </c>
      <c r="L95" s="138">
        <f t="shared" si="23"/>
        <v>27</v>
      </c>
      <c r="M95" s="138">
        <f t="shared" si="23"/>
        <v>47</v>
      </c>
      <c r="N95" s="138">
        <f t="shared" si="23"/>
        <v>22</v>
      </c>
      <c r="O95" s="138">
        <f t="shared" si="23"/>
        <v>33</v>
      </c>
      <c r="P95" s="138">
        <f t="shared" si="23"/>
        <v>23</v>
      </c>
      <c r="Q95" s="138">
        <f t="shared" si="23"/>
        <v>23</v>
      </c>
      <c r="R95" s="138">
        <f t="shared" si="23"/>
        <v>27</v>
      </c>
      <c r="S95" s="138">
        <f t="shared" si="23"/>
        <v>27</v>
      </c>
      <c r="T95" s="138">
        <f t="shared" si="23"/>
        <v>0</v>
      </c>
      <c r="U95" s="138">
        <f t="shared" si="23"/>
        <v>0</v>
      </c>
      <c r="V95" s="138">
        <f t="shared" si="23"/>
        <v>1</v>
      </c>
      <c r="W95" s="138">
        <f t="shared" si="23"/>
        <v>1</v>
      </c>
      <c r="X95" s="138">
        <f t="shared" si="23"/>
        <v>2</v>
      </c>
      <c r="Y95" s="138">
        <f t="shared" si="23"/>
        <v>15</v>
      </c>
      <c r="Z95" s="138">
        <f>Z94+Z81+Z63+Z57+Z50</f>
        <v>0</v>
      </c>
      <c r="AA95" s="138">
        <f>AA94+AA81+AA63+AA57+AA50</f>
        <v>0</v>
      </c>
      <c r="AB95" s="138">
        <f>AB50+AB57+AB63+AB81+AB94</f>
        <v>183</v>
      </c>
      <c r="AC95" s="138">
        <f>AC50+AC57+AC63+AC81+AC94</f>
        <v>7</v>
      </c>
      <c r="AD95" s="138">
        <f>AD50+AD57+AD63+AD81+AD94</f>
        <v>190</v>
      </c>
      <c r="AE95" s="138"/>
    </row>
    <row r="96" spans="1:34" s="130" customFormat="1" ht="21.75" customHeight="1" x14ac:dyDescent="0.25">
      <c r="A96" s="610" t="s">
        <v>185</v>
      </c>
      <c r="B96" s="610"/>
      <c r="C96" s="610"/>
      <c r="D96" s="610"/>
      <c r="E96" s="138">
        <f t="shared" ref="E96:AD96" si="24">E95+E42</f>
        <v>149</v>
      </c>
      <c r="F96" s="138">
        <f t="shared" si="24"/>
        <v>2</v>
      </c>
      <c r="G96" s="138">
        <f t="shared" si="24"/>
        <v>17</v>
      </c>
      <c r="H96" s="138">
        <f t="shared" si="24"/>
        <v>0</v>
      </c>
      <c r="I96" s="138">
        <f t="shared" si="24"/>
        <v>0</v>
      </c>
      <c r="J96" s="138">
        <f t="shared" si="24"/>
        <v>32</v>
      </c>
      <c r="K96" s="138">
        <f t="shared" si="24"/>
        <v>92</v>
      </c>
      <c r="L96" s="138">
        <f t="shared" si="24"/>
        <v>35</v>
      </c>
      <c r="M96" s="138">
        <f t="shared" si="24"/>
        <v>95</v>
      </c>
      <c r="N96" s="138">
        <f t="shared" si="24"/>
        <v>23</v>
      </c>
      <c r="O96" s="138">
        <f t="shared" si="24"/>
        <v>39</v>
      </c>
      <c r="P96" s="138">
        <f t="shared" si="24"/>
        <v>26</v>
      </c>
      <c r="Q96" s="138">
        <f t="shared" si="24"/>
        <v>41</v>
      </c>
      <c r="R96" s="138">
        <f t="shared" si="24"/>
        <v>27</v>
      </c>
      <c r="S96" s="138">
        <f t="shared" si="24"/>
        <v>27</v>
      </c>
      <c r="T96" s="138">
        <f t="shared" si="24"/>
        <v>0</v>
      </c>
      <c r="U96" s="138">
        <f t="shared" si="24"/>
        <v>0</v>
      </c>
      <c r="V96" s="138">
        <f t="shared" si="24"/>
        <v>1</v>
      </c>
      <c r="W96" s="138">
        <f t="shared" si="24"/>
        <v>1</v>
      </c>
      <c r="X96" s="138">
        <f t="shared" si="24"/>
        <v>3</v>
      </c>
      <c r="Y96" s="138">
        <f t="shared" si="24"/>
        <v>22</v>
      </c>
      <c r="Z96" s="138">
        <f t="shared" si="24"/>
        <v>0</v>
      </c>
      <c r="AA96" s="138">
        <f t="shared" si="24"/>
        <v>0</v>
      </c>
      <c r="AB96" s="138">
        <f t="shared" si="24"/>
        <v>320</v>
      </c>
      <c r="AC96" s="138">
        <f t="shared" si="24"/>
        <v>14</v>
      </c>
      <c r="AD96" s="138">
        <f t="shared" si="24"/>
        <v>334</v>
      </c>
      <c r="AE96" s="138"/>
      <c r="AH96" s="131"/>
    </row>
    <row r="97" spans="11:30" x14ac:dyDescent="0.2">
      <c r="K97" s="50"/>
      <c r="M97" s="50"/>
      <c r="O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D97" s="50"/>
    </row>
    <row r="98" spans="11:30" x14ac:dyDescent="0.2">
      <c r="K98" s="50"/>
      <c r="M98" s="50"/>
      <c r="O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D98" s="50"/>
    </row>
    <row r="99" spans="11:30" x14ac:dyDescent="0.2">
      <c r="K99" s="50"/>
      <c r="M99" s="50"/>
      <c r="O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D99" s="50"/>
    </row>
    <row r="100" spans="11:30" x14ac:dyDescent="0.2">
      <c r="K100" s="50"/>
      <c r="M100" s="50"/>
      <c r="O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D100" s="50"/>
    </row>
    <row r="101" spans="11:30" x14ac:dyDescent="0.2">
      <c r="K101" s="50"/>
      <c r="M101" s="50"/>
      <c r="O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D101" s="50"/>
    </row>
    <row r="102" spans="11:30" x14ac:dyDescent="0.2">
      <c r="K102" s="50"/>
      <c r="M102" s="50"/>
      <c r="O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D102" s="50"/>
    </row>
    <row r="103" spans="11:30" x14ac:dyDescent="0.2">
      <c r="K103" s="50"/>
      <c r="M103" s="50"/>
      <c r="O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D103" s="50"/>
    </row>
    <row r="104" spans="11:30" x14ac:dyDescent="0.2">
      <c r="K104" s="50"/>
      <c r="M104" s="50"/>
      <c r="O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D104" s="50"/>
    </row>
    <row r="105" spans="11:30" x14ac:dyDescent="0.2">
      <c r="K105" s="50"/>
      <c r="M105" s="50"/>
      <c r="O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D105" s="50"/>
    </row>
    <row r="106" spans="11:30" x14ac:dyDescent="0.2">
      <c r="K106" s="50"/>
      <c r="M106" s="50"/>
      <c r="O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D106" s="50"/>
    </row>
    <row r="107" spans="11:30" x14ac:dyDescent="0.2">
      <c r="K107" s="50"/>
      <c r="M107" s="50"/>
      <c r="O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D107" s="50"/>
    </row>
  </sheetData>
  <sheetProtection selectLockedCells="1" selectUnlockedCells="1"/>
  <mergeCells count="65">
    <mergeCell ref="AC10:AC12"/>
    <mergeCell ref="B10:B12"/>
    <mergeCell ref="D10:D12"/>
    <mergeCell ref="J11:K11"/>
    <mergeCell ref="F10:I10"/>
    <mergeCell ref="F11:G11"/>
    <mergeCell ref="H11:I11"/>
    <mergeCell ref="A42:D42"/>
    <mergeCell ref="B45:B46"/>
    <mergeCell ref="D45:D46"/>
    <mergeCell ref="B77:B78"/>
    <mergeCell ref="AE67:AE68"/>
    <mergeCell ref="A50:D50"/>
    <mergeCell ref="A51:D51"/>
    <mergeCell ref="B66:B68"/>
    <mergeCell ref="A43:D43"/>
    <mergeCell ref="AE45:AE46"/>
    <mergeCell ref="AE59:AE61"/>
    <mergeCell ref="A59:A61"/>
    <mergeCell ref="A96:D96"/>
    <mergeCell ref="C54:C56"/>
    <mergeCell ref="A57:D57"/>
    <mergeCell ref="A95:D95"/>
    <mergeCell ref="A64:D64"/>
    <mergeCell ref="A81:D81"/>
    <mergeCell ref="A82:D82"/>
    <mergeCell ref="A94:D94"/>
    <mergeCell ref="A58:D58"/>
    <mergeCell ref="A63:D63"/>
    <mergeCell ref="B79:B80"/>
    <mergeCell ref="B59:B61"/>
    <mergeCell ref="C88:C93"/>
    <mergeCell ref="C83:C87"/>
    <mergeCell ref="U1:AE1"/>
    <mergeCell ref="B39:B40"/>
    <mergeCell ref="B27:B28"/>
    <mergeCell ref="A20:D20"/>
    <mergeCell ref="X10:AA10"/>
    <mergeCell ref="X11:Y11"/>
    <mergeCell ref="Z11:AA11"/>
    <mergeCell ref="A25:D25"/>
    <mergeCell ref="A32:D32"/>
    <mergeCell ref="A31:D31"/>
    <mergeCell ref="A24:D24"/>
    <mergeCell ref="U4:AB4"/>
    <mergeCell ref="U7:Y7"/>
    <mergeCell ref="J10:W10"/>
    <mergeCell ref="B9:AD9"/>
    <mergeCell ref="AD10:AD12"/>
    <mergeCell ref="A41:D41"/>
    <mergeCell ref="AE10:AE12"/>
    <mergeCell ref="C10:C12"/>
    <mergeCell ref="A37:D37"/>
    <mergeCell ref="P11:Q11"/>
    <mergeCell ref="N11:O11"/>
    <mergeCell ref="A36:D36"/>
    <mergeCell ref="A13:D13"/>
    <mergeCell ref="A10:A12"/>
    <mergeCell ref="R11:S11"/>
    <mergeCell ref="T11:U11"/>
    <mergeCell ref="V11:W11"/>
    <mergeCell ref="A21:D21"/>
    <mergeCell ref="E10:E12"/>
    <mergeCell ref="L11:M11"/>
    <mergeCell ref="AB10:AB12"/>
  </mergeCells>
  <phoneticPr fontId="27" type="noConversion"/>
  <pageMargins left="0.55118110236220474" right="0" top="0.15748031496062992" bottom="0.15748031496062992" header="0.15748031496062992" footer="0.19685039370078741"/>
  <pageSetup paperSize="9" scale="72" firstPageNumber="0" orientation="landscape" horizontalDpi="300" verticalDpi="300" r:id="rId1"/>
  <headerFooter alignWithMargins="0"/>
  <rowBreaks count="6" manualBreakCount="6">
    <brk id="24" max="30" man="1"/>
    <brk id="42" max="30" man="1"/>
    <brk id="63" max="30" man="1"/>
    <brk id="72" max="30" man="1"/>
    <brk id="81" max="30" man="1"/>
    <brk id="96" max="30" man="1"/>
  </rowBreaks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A13" zoomScale="90" zoomScaleNormal="90" zoomScaleSheetLayoutView="80" workbookViewId="0">
      <selection activeCell="N26" sqref="N26"/>
    </sheetView>
  </sheetViews>
  <sheetFormatPr defaultColWidth="9" defaultRowHeight="15.75" x14ac:dyDescent="0.25"/>
  <cols>
    <col min="1" max="1" width="3" style="34" customWidth="1"/>
    <col min="2" max="3" width="19.28515625" style="34" customWidth="1"/>
    <col min="4" max="4" width="20" style="34" customWidth="1"/>
    <col min="5" max="6" width="5.5703125" style="34" customWidth="1"/>
    <col min="7" max="7" width="5" style="34" customWidth="1"/>
    <col min="8" max="8" width="4.42578125" style="34" customWidth="1"/>
    <col min="9" max="10" width="4.85546875" style="34" customWidth="1"/>
    <col min="11" max="12" width="4.42578125" style="34" customWidth="1"/>
    <col min="13" max="14" width="4.85546875" style="34" customWidth="1"/>
    <col min="15" max="15" width="5" style="34" customWidth="1"/>
    <col min="16" max="16" width="4.28515625" style="34" customWidth="1"/>
    <col min="17" max="17" width="4.140625" style="34" customWidth="1"/>
    <col min="18" max="18" width="4.28515625" style="34" customWidth="1"/>
    <col min="19" max="19" width="4.85546875" style="34" customWidth="1"/>
    <col min="20" max="20" width="4.42578125" style="34" customWidth="1"/>
    <col min="21" max="21" width="4.28515625" style="34" customWidth="1"/>
    <col min="22" max="22" width="4" style="34" customWidth="1"/>
    <col min="23" max="24" width="4.28515625" style="34" customWidth="1"/>
    <col min="25" max="25" width="4.42578125" style="34" customWidth="1"/>
    <col min="26" max="26" width="4.28515625" style="34" customWidth="1"/>
    <col min="27" max="27" width="4.42578125" style="34" customWidth="1"/>
    <col min="28" max="28" width="5" style="34" customWidth="1"/>
    <col min="29" max="29" width="5.5703125" style="34" customWidth="1"/>
    <col min="30" max="30" width="6.28515625" style="34" customWidth="1"/>
    <col min="31" max="31" width="6.5703125" style="34" customWidth="1"/>
    <col min="32" max="32" width="5.28515625" style="34" customWidth="1"/>
    <col min="33" max="33" width="5.85546875" style="34" customWidth="1"/>
    <col min="34" max="34" width="5.7109375" style="34" customWidth="1"/>
    <col min="35" max="35" width="4.140625" style="34" customWidth="1"/>
    <col min="36" max="36" width="3.5703125" style="34" customWidth="1"/>
    <col min="37" max="37" width="3.140625" style="34" customWidth="1"/>
    <col min="38" max="38" width="4.28515625" style="34" customWidth="1"/>
    <col min="39" max="40" width="4.5703125" style="34" customWidth="1"/>
    <col min="41" max="41" width="3.85546875" style="34" customWidth="1"/>
    <col min="42" max="43" width="4.28515625" style="34" customWidth="1"/>
    <col min="44" max="44" width="3.7109375" style="34" customWidth="1"/>
    <col min="45" max="45" width="3.85546875" style="34" customWidth="1"/>
    <col min="46" max="16384" width="9" style="34"/>
  </cols>
  <sheetData>
    <row r="1" spans="1:34" x14ac:dyDescent="0.25">
      <c r="T1" s="571" t="s">
        <v>372</v>
      </c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4" ht="23.25" customHeight="1" x14ac:dyDescent="0.25">
      <c r="T2" s="572" t="s">
        <v>366</v>
      </c>
      <c r="U2" s="572"/>
      <c r="V2" s="572"/>
      <c r="W2" s="572"/>
      <c r="X2" s="572"/>
      <c r="Y2" s="572"/>
      <c r="Z2" s="572"/>
      <c r="AA2" s="572"/>
      <c r="AB2" s="572"/>
      <c r="AC2" s="572"/>
      <c r="AD2" s="168"/>
    </row>
    <row r="3" spans="1:34" ht="23.25" customHeight="1" x14ac:dyDescent="0.25">
      <c r="T3" s="572" t="s">
        <v>367</v>
      </c>
      <c r="U3" s="572"/>
      <c r="V3" s="572"/>
      <c r="W3" s="572"/>
      <c r="X3" s="572"/>
      <c r="Y3" s="572"/>
      <c r="Z3" s="572"/>
      <c r="AA3" s="572"/>
      <c r="AB3" s="572"/>
      <c r="AC3" s="572"/>
      <c r="AD3" s="168"/>
    </row>
    <row r="4" spans="1:34" ht="22.5" customHeight="1" x14ac:dyDescent="0.25">
      <c r="T4" s="572" t="s">
        <v>512</v>
      </c>
      <c r="U4" s="572"/>
      <c r="V4" s="572"/>
      <c r="W4" s="572"/>
      <c r="X4" s="572"/>
      <c r="Y4" s="572"/>
      <c r="Z4" s="572"/>
      <c r="AA4" s="572"/>
      <c r="AB4" s="572"/>
      <c r="AC4" s="572"/>
      <c r="AD4" s="168"/>
    </row>
    <row r="5" spans="1:34" ht="21" customHeight="1" x14ac:dyDescent="0.25">
      <c r="T5" s="182" t="s">
        <v>368</v>
      </c>
      <c r="U5" s="182"/>
      <c r="V5" s="182"/>
      <c r="W5" s="182"/>
      <c r="X5" s="270"/>
      <c r="Y5" s="270"/>
      <c r="Z5" s="182"/>
      <c r="AA5" s="182"/>
      <c r="AB5" s="182"/>
      <c r="AC5" s="182"/>
      <c r="AD5" s="168"/>
    </row>
    <row r="6" spans="1:34" ht="20.25" customHeight="1" x14ac:dyDescent="0.25">
      <c r="T6" s="572" t="s">
        <v>369</v>
      </c>
      <c r="U6" s="572"/>
      <c r="V6" s="572"/>
      <c r="W6" s="572"/>
      <c r="X6" s="572"/>
      <c r="Y6" s="572"/>
      <c r="Z6" s="572"/>
      <c r="AA6" s="572"/>
      <c r="AB6" s="572"/>
      <c r="AC6" s="572"/>
      <c r="AD6" s="168"/>
    </row>
    <row r="7" spans="1:34" ht="19.5" customHeight="1" x14ac:dyDescent="0.25">
      <c r="T7" s="572" t="s">
        <v>392</v>
      </c>
      <c r="U7" s="572"/>
      <c r="V7" s="572"/>
      <c r="W7" s="572"/>
      <c r="X7" s="572"/>
      <c r="Y7" s="572"/>
      <c r="Z7" s="572"/>
      <c r="AA7" s="572"/>
      <c r="AB7" s="572"/>
      <c r="AC7" s="572"/>
      <c r="AD7" s="168"/>
    </row>
    <row r="9" spans="1:34" s="266" customFormat="1" ht="32.25" customHeight="1" x14ac:dyDescent="0.25">
      <c r="A9" s="265"/>
      <c r="B9" s="681" t="s">
        <v>409</v>
      </c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265"/>
      <c r="AF9" s="267"/>
    </row>
    <row r="10" spans="1:34" ht="24.75" customHeight="1" x14ac:dyDescent="0.25">
      <c r="A10" s="646" t="s">
        <v>0</v>
      </c>
      <c r="B10" s="646" t="s">
        <v>25</v>
      </c>
      <c r="C10" s="646" t="s">
        <v>181</v>
      </c>
      <c r="D10" s="646" t="s">
        <v>26</v>
      </c>
      <c r="E10" s="590" t="s">
        <v>168</v>
      </c>
      <c r="F10" s="592" t="s">
        <v>400</v>
      </c>
      <c r="G10" s="645"/>
      <c r="H10" s="645"/>
      <c r="I10" s="593"/>
      <c r="J10" s="592" t="s">
        <v>410</v>
      </c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 t="s">
        <v>402</v>
      </c>
      <c r="Y10" s="645"/>
      <c r="Z10" s="645"/>
      <c r="AA10" s="593"/>
      <c r="AB10" s="590" t="s">
        <v>7</v>
      </c>
      <c r="AC10" s="590" t="s">
        <v>8</v>
      </c>
      <c r="AD10" s="646" t="s">
        <v>130</v>
      </c>
      <c r="AE10" s="682" t="s">
        <v>156</v>
      </c>
    </row>
    <row r="11" spans="1:34" ht="15.95" customHeight="1" x14ac:dyDescent="0.25">
      <c r="A11" s="646"/>
      <c r="B11" s="646"/>
      <c r="C11" s="646"/>
      <c r="D11" s="646"/>
      <c r="E11" s="590"/>
      <c r="F11" s="592" t="s">
        <v>407</v>
      </c>
      <c r="G11" s="593"/>
      <c r="H11" s="592" t="s">
        <v>4</v>
      </c>
      <c r="I11" s="593"/>
      <c r="J11" s="646" t="s">
        <v>3</v>
      </c>
      <c r="K11" s="646"/>
      <c r="L11" s="646" t="s">
        <v>4</v>
      </c>
      <c r="M11" s="646"/>
      <c r="N11" s="646" t="s">
        <v>5</v>
      </c>
      <c r="O11" s="646"/>
      <c r="P11" s="646" t="s">
        <v>6</v>
      </c>
      <c r="Q11" s="646"/>
      <c r="R11" s="592" t="s">
        <v>259</v>
      </c>
      <c r="S11" s="593"/>
      <c r="T11" s="592" t="s">
        <v>280</v>
      </c>
      <c r="U11" s="593"/>
      <c r="V11" s="592" t="s">
        <v>281</v>
      </c>
      <c r="W11" s="593"/>
      <c r="X11" s="592" t="s">
        <v>399</v>
      </c>
      <c r="Y11" s="593"/>
      <c r="Z11" s="592" t="s">
        <v>406</v>
      </c>
      <c r="AA11" s="593"/>
      <c r="AB11" s="590"/>
      <c r="AC11" s="590"/>
      <c r="AD11" s="646"/>
      <c r="AE11" s="682"/>
    </row>
    <row r="12" spans="1:34" ht="18.75" x14ac:dyDescent="0.3">
      <c r="A12" s="646"/>
      <c r="B12" s="646"/>
      <c r="C12" s="646"/>
      <c r="D12" s="646"/>
      <c r="E12" s="590"/>
      <c r="F12" s="273" t="s">
        <v>27</v>
      </c>
      <c r="G12" s="273" t="s">
        <v>28</v>
      </c>
      <c r="H12" s="273" t="s">
        <v>27</v>
      </c>
      <c r="I12" s="273" t="s">
        <v>28</v>
      </c>
      <c r="J12" s="35" t="s">
        <v>27</v>
      </c>
      <c r="K12" s="36" t="s">
        <v>28</v>
      </c>
      <c r="L12" s="35" t="s">
        <v>27</v>
      </c>
      <c r="M12" s="36" t="s">
        <v>28</v>
      </c>
      <c r="N12" s="35" t="s">
        <v>27</v>
      </c>
      <c r="O12" s="36" t="s">
        <v>28</v>
      </c>
      <c r="P12" s="35" t="s">
        <v>27</v>
      </c>
      <c r="Q12" s="36" t="s">
        <v>28</v>
      </c>
      <c r="R12" s="36" t="s">
        <v>27</v>
      </c>
      <c r="S12" s="36" t="s">
        <v>28</v>
      </c>
      <c r="T12" s="36" t="s">
        <v>27</v>
      </c>
      <c r="U12" s="36" t="s">
        <v>28</v>
      </c>
      <c r="V12" s="36" t="s">
        <v>27</v>
      </c>
      <c r="W12" s="36" t="s">
        <v>28</v>
      </c>
      <c r="X12" s="36" t="s">
        <v>27</v>
      </c>
      <c r="Y12" s="36" t="s">
        <v>28</v>
      </c>
      <c r="Z12" s="117" t="s">
        <v>176</v>
      </c>
      <c r="AA12" s="117" t="s">
        <v>177</v>
      </c>
      <c r="AB12" s="590"/>
      <c r="AC12" s="590"/>
      <c r="AD12" s="37"/>
      <c r="AE12" s="682"/>
    </row>
    <row r="13" spans="1:34" ht="15.95" customHeight="1" x14ac:dyDescent="0.25">
      <c r="A13" s="661" t="s">
        <v>227</v>
      </c>
      <c r="B13" s="662"/>
      <c r="C13" s="662"/>
      <c r="D13" s="663"/>
      <c r="E13" s="105"/>
      <c r="F13" s="105"/>
      <c r="G13" s="105"/>
      <c r="H13" s="105"/>
      <c r="I13" s="105"/>
      <c r="J13" s="105"/>
      <c r="K13" s="38"/>
      <c r="L13" s="105"/>
      <c r="M13" s="38"/>
      <c r="N13" s="105"/>
      <c r="O13" s="38"/>
      <c r="P13" s="105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105"/>
      <c r="AC13" s="105"/>
      <c r="AD13" s="105"/>
      <c r="AE13" s="453"/>
      <c r="AG13" s="99"/>
      <c r="AH13" s="99"/>
    </row>
    <row r="14" spans="1:34" s="384" customFormat="1" ht="21.75" customHeight="1" x14ac:dyDescent="0.25">
      <c r="A14" s="548">
        <v>1</v>
      </c>
      <c r="B14" s="548" t="s">
        <v>131</v>
      </c>
      <c r="C14" s="446" t="s">
        <v>498</v>
      </c>
      <c r="D14" s="381" t="s">
        <v>498</v>
      </c>
      <c r="E14" s="382">
        <f>F14+H14+J14+L14+N14+P14+R14+T14+V14+X14+Z14</f>
        <v>2</v>
      </c>
      <c r="F14" s="382">
        <v>2</v>
      </c>
      <c r="G14" s="382">
        <v>2</v>
      </c>
      <c r="H14" s="382"/>
      <c r="I14" s="382"/>
      <c r="J14" s="382"/>
      <c r="K14" s="383"/>
      <c r="L14" s="382"/>
      <c r="M14" s="383"/>
      <c r="N14" s="382"/>
      <c r="O14" s="383"/>
      <c r="P14" s="382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2">
        <f>F14*G14+H14*I14+J14*K14+L14*M14+N14*O14+P14*Q14+R14*S14+T14*U14+V14*W14+X14*Y14+Z14*AA14-AC14</f>
        <v>4</v>
      </c>
      <c r="AC14" s="382"/>
      <c r="AD14" s="382">
        <f>AB14+AC14</f>
        <v>4</v>
      </c>
      <c r="AE14" s="357">
        <v>6</v>
      </c>
    </row>
    <row r="15" spans="1:34" s="358" customFormat="1" ht="19.5" customHeight="1" x14ac:dyDescent="0.25">
      <c r="A15" s="549"/>
      <c r="B15" s="549"/>
      <c r="C15" s="357" t="s">
        <v>132</v>
      </c>
      <c r="D15" s="357" t="s">
        <v>132</v>
      </c>
      <c r="E15" s="385">
        <f>F15+H15+J15+L15+N15+P15+R15+T15+V15+X15+Z15</f>
        <v>2</v>
      </c>
      <c r="F15" s="385"/>
      <c r="G15" s="385"/>
      <c r="H15" s="385"/>
      <c r="I15" s="385"/>
      <c r="J15" s="386"/>
      <c r="K15" s="386"/>
      <c r="L15" s="356">
        <v>2</v>
      </c>
      <c r="M15" s="356">
        <v>6</v>
      </c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5">
        <f>F15*G15+H15*I15+J15*K15+L15*M15+N15*O15+P15*Q15+R15*S15+T15*U15+V15*W15+X15*Y15+Z15*AA15-AC15</f>
        <v>12</v>
      </c>
      <c r="AC15" s="356"/>
      <c r="AD15" s="355">
        <f>AB15+AC15</f>
        <v>12</v>
      </c>
      <c r="AE15" s="357">
        <v>6</v>
      </c>
    </row>
    <row r="16" spans="1:34" s="133" customFormat="1" ht="21" customHeight="1" x14ac:dyDescent="0.25">
      <c r="A16" s="667" t="s">
        <v>54</v>
      </c>
      <c r="B16" s="667"/>
      <c r="C16" s="667"/>
      <c r="D16" s="667"/>
      <c r="E16" s="106">
        <f>SUM(E14:E15)</f>
        <v>4</v>
      </c>
      <c r="F16" s="106">
        <f>SUM(F14:F15)</f>
        <v>2</v>
      </c>
      <c r="G16" s="106">
        <f>F14*G14+F15*G15</f>
        <v>4</v>
      </c>
      <c r="H16" s="106">
        <f>SUM(H14:H15)</f>
        <v>0</v>
      </c>
      <c r="I16" s="106">
        <f>H14*I14+H15*I15</f>
        <v>0</v>
      </c>
      <c r="J16" s="106">
        <f>SUM(J14:J15)</f>
        <v>0</v>
      </c>
      <c r="K16" s="106">
        <f>J14*K14+J15*K15</f>
        <v>0</v>
      </c>
      <c r="L16" s="106">
        <f>SUM(L14:L15)</f>
        <v>2</v>
      </c>
      <c r="M16" s="106">
        <f>L14*M14+L15*M15</f>
        <v>12</v>
      </c>
      <c r="N16" s="106">
        <f>SUM(N14:N15)</f>
        <v>0</v>
      </c>
      <c r="O16" s="106">
        <f>N14*O14+N15*O15</f>
        <v>0</v>
      </c>
      <c r="P16" s="106">
        <f>SUM(P14:P15)</f>
        <v>0</v>
      </c>
      <c r="Q16" s="106">
        <f>P14*Q14+P15*Q15</f>
        <v>0</v>
      </c>
      <c r="R16" s="106">
        <f>SUM(R14:R15)</f>
        <v>0</v>
      </c>
      <c r="S16" s="106">
        <f>R14*S14+R15*S15</f>
        <v>0</v>
      </c>
      <c r="T16" s="106"/>
      <c r="U16" s="106"/>
      <c r="V16" s="106"/>
      <c r="W16" s="106"/>
      <c r="X16" s="106"/>
      <c r="Y16" s="106"/>
      <c r="Z16" s="106"/>
      <c r="AA16" s="106"/>
      <c r="AB16" s="106">
        <f>SUM(AB14:AB15)</f>
        <v>16</v>
      </c>
      <c r="AC16" s="106">
        <f>SUM(AC15:AC15)</f>
        <v>0</v>
      </c>
      <c r="AD16" s="106">
        <f>SUM(AD14:AD15)</f>
        <v>16</v>
      </c>
      <c r="AE16" s="106"/>
    </row>
    <row r="17" spans="1:34" s="134" customFormat="1" ht="21" customHeight="1" x14ac:dyDescent="0.25">
      <c r="A17" s="664" t="s">
        <v>20</v>
      </c>
      <c r="B17" s="665"/>
      <c r="C17" s="665"/>
      <c r="D17" s="666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4" s="133" customFormat="1" ht="18" customHeight="1" x14ac:dyDescent="0.25">
      <c r="A18" s="345"/>
      <c r="B18" s="345" t="s">
        <v>131</v>
      </c>
      <c r="C18" s="135" t="s">
        <v>353</v>
      </c>
      <c r="D18" s="135" t="s">
        <v>353</v>
      </c>
      <c r="E18" s="387">
        <f>F18+H18+J18+L18+N18+P18+R18+T18+V18+X18+Z18</f>
        <v>2</v>
      </c>
      <c r="F18" s="387"/>
      <c r="G18" s="387"/>
      <c r="H18" s="387"/>
      <c r="I18" s="387"/>
      <c r="J18" s="387">
        <v>1</v>
      </c>
      <c r="K18" s="387">
        <v>4</v>
      </c>
      <c r="L18" s="387">
        <v>1</v>
      </c>
      <c r="M18" s="387">
        <v>6</v>
      </c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>
        <f>F18*G18+H18*I18+J18*K18+L18*M18+N18*O18+P18*Q18+R18*S18+T18*U18+V18*W18+X18*Y18+Z18*AA18-AC18</f>
        <v>10</v>
      </c>
      <c r="AC18" s="387"/>
      <c r="AD18" s="387">
        <f>AB18+AC18</f>
        <v>10</v>
      </c>
      <c r="AE18" s="387">
        <v>6</v>
      </c>
    </row>
    <row r="19" spans="1:34" s="133" customFormat="1" ht="21" customHeight="1" x14ac:dyDescent="0.25">
      <c r="A19" s="667" t="s">
        <v>54</v>
      </c>
      <c r="B19" s="667"/>
      <c r="C19" s="667"/>
      <c r="D19" s="667"/>
      <c r="E19" s="106">
        <f>SUM(E18)</f>
        <v>2</v>
      </c>
      <c r="F19" s="106"/>
      <c r="G19" s="106"/>
      <c r="H19" s="106"/>
      <c r="I19" s="106"/>
      <c r="J19" s="106">
        <f>SUM(J18)</f>
        <v>1</v>
      </c>
      <c r="K19" s="106">
        <f>J18*K18</f>
        <v>4</v>
      </c>
      <c r="L19" s="106">
        <f>SUM(L18)</f>
        <v>1</v>
      </c>
      <c r="M19" s="106">
        <f>L18*M18</f>
        <v>6</v>
      </c>
      <c r="N19" s="106">
        <f>SUM(N18)</f>
        <v>0</v>
      </c>
      <c r="O19" s="106">
        <f>N18*O18</f>
        <v>0</v>
      </c>
      <c r="P19" s="106">
        <f>SUM(P18)</f>
        <v>0</v>
      </c>
      <c r="Q19" s="106">
        <f>P18*Q18</f>
        <v>0</v>
      </c>
      <c r="R19" s="106">
        <f>SUM(R18)</f>
        <v>0</v>
      </c>
      <c r="S19" s="106">
        <f>R18*S18</f>
        <v>0</v>
      </c>
      <c r="T19" s="106"/>
      <c r="U19" s="106"/>
      <c r="V19" s="106"/>
      <c r="W19" s="106"/>
      <c r="X19" s="106"/>
      <c r="Y19" s="106"/>
      <c r="Z19" s="106"/>
      <c r="AA19" s="106"/>
      <c r="AB19" s="106">
        <f>SUM(AB18)</f>
        <v>10</v>
      </c>
      <c r="AC19" s="106">
        <f>SUM(AC18)</f>
        <v>0</v>
      </c>
      <c r="AD19" s="106">
        <f>SUM(AD18)</f>
        <v>10</v>
      </c>
      <c r="AE19" s="106"/>
    </row>
    <row r="20" spans="1:34" s="133" customFormat="1" ht="15.95" customHeight="1" x14ac:dyDescent="0.25">
      <c r="A20" s="668" t="s">
        <v>285</v>
      </c>
      <c r="B20" s="669"/>
      <c r="C20" s="669"/>
      <c r="D20" s="670"/>
      <c r="E20" s="106">
        <f t="shared" ref="E20:S20" si="0">E19+E16</f>
        <v>6</v>
      </c>
      <c r="F20" s="106">
        <f t="shared" si="0"/>
        <v>2</v>
      </c>
      <c r="G20" s="106">
        <f t="shared" si="0"/>
        <v>4</v>
      </c>
      <c r="H20" s="106">
        <f t="shared" si="0"/>
        <v>0</v>
      </c>
      <c r="I20" s="106">
        <f t="shared" si="0"/>
        <v>0</v>
      </c>
      <c r="J20" s="106">
        <f t="shared" si="0"/>
        <v>1</v>
      </c>
      <c r="K20" s="106">
        <f t="shared" si="0"/>
        <v>4</v>
      </c>
      <c r="L20" s="106">
        <f t="shared" si="0"/>
        <v>3</v>
      </c>
      <c r="M20" s="106">
        <f t="shared" si="0"/>
        <v>18</v>
      </c>
      <c r="N20" s="106">
        <f t="shared" si="0"/>
        <v>0</v>
      </c>
      <c r="O20" s="106">
        <f t="shared" si="0"/>
        <v>0</v>
      </c>
      <c r="P20" s="106">
        <f t="shared" si="0"/>
        <v>0</v>
      </c>
      <c r="Q20" s="106">
        <f t="shared" si="0"/>
        <v>0</v>
      </c>
      <c r="R20" s="106">
        <f t="shared" si="0"/>
        <v>0</v>
      </c>
      <c r="S20" s="106">
        <f t="shared" si="0"/>
        <v>0</v>
      </c>
      <c r="T20" s="106"/>
      <c r="U20" s="106"/>
      <c r="V20" s="106"/>
      <c r="W20" s="106"/>
      <c r="X20" s="106"/>
      <c r="Y20" s="106"/>
      <c r="Z20" s="106"/>
      <c r="AA20" s="106"/>
      <c r="AB20" s="106">
        <f>AB19+AB16</f>
        <v>26</v>
      </c>
      <c r="AC20" s="106"/>
      <c r="AD20" s="106">
        <f>AD19+AD16</f>
        <v>26</v>
      </c>
      <c r="AE20" s="106"/>
    </row>
    <row r="21" spans="1:34" s="133" customFormat="1" ht="21" customHeight="1" x14ac:dyDescent="0.25">
      <c r="A21" s="656" t="s">
        <v>359</v>
      </c>
      <c r="B21" s="657"/>
      <c r="C21" s="657"/>
      <c r="D21" s="658"/>
      <c r="E21" s="47"/>
      <c r="F21" s="272"/>
      <c r="G21" s="272"/>
      <c r="H21" s="272"/>
      <c r="I21" s="272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72"/>
      <c r="Y21" s="272"/>
      <c r="Z21" s="47"/>
      <c r="AA21" s="47"/>
      <c r="AB21" s="47"/>
      <c r="AC21" s="47"/>
      <c r="AD21" s="47"/>
      <c r="AE21" s="122"/>
      <c r="AG21" s="132"/>
      <c r="AH21" s="132"/>
    </row>
    <row r="22" spans="1:34" s="358" customFormat="1" ht="21" customHeight="1" x14ac:dyDescent="0.25">
      <c r="A22" s="404">
        <v>2</v>
      </c>
      <c r="B22" s="405" t="s">
        <v>422</v>
      </c>
      <c r="C22" s="341" t="s">
        <v>201</v>
      </c>
      <c r="D22" s="309" t="s">
        <v>423</v>
      </c>
      <c r="E22" s="187">
        <f>F22+H22+J22+L22+N22+P22+R22+T22+V22+X22+Z22</f>
        <v>2</v>
      </c>
      <c r="F22" s="406"/>
      <c r="G22" s="406"/>
      <c r="H22" s="406"/>
      <c r="I22" s="406"/>
      <c r="J22" s="187">
        <v>2</v>
      </c>
      <c r="K22" s="187">
        <v>4</v>
      </c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187">
        <f>F22*G22+H22*I22+J22*K22+L22*M22+N22*O22+P22*Q22+R22*S22+T22*U22+V22*W22+X22*Y22+Z22*AA22</f>
        <v>8</v>
      </c>
      <c r="AC22" s="406"/>
      <c r="AD22" s="187">
        <f>AB22+AC22</f>
        <v>8</v>
      </c>
      <c r="AE22" s="639">
        <v>6</v>
      </c>
    </row>
    <row r="23" spans="1:34" s="358" customFormat="1" ht="21" customHeight="1" x14ac:dyDescent="0.25">
      <c r="A23" s="404">
        <v>3</v>
      </c>
      <c r="B23" s="354" t="s">
        <v>338</v>
      </c>
      <c r="C23" s="451" t="s">
        <v>111</v>
      </c>
      <c r="D23" s="339" t="s">
        <v>111</v>
      </c>
      <c r="E23" s="187">
        <f>F23+H23+J23+L23+N23+P23+R23+T23+V23+X23+Z23</f>
        <v>3</v>
      </c>
      <c r="F23" s="406"/>
      <c r="G23" s="406"/>
      <c r="H23" s="406"/>
      <c r="I23" s="406"/>
      <c r="J23" s="187">
        <v>1</v>
      </c>
      <c r="K23" s="187">
        <v>4</v>
      </c>
      <c r="L23" s="187">
        <v>1</v>
      </c>
      <c r="M23" s="187">
        <v>4</v>
      </c>
      <c r="N23" s="406">
        <v>1</v>
      </c>
      <c r="O23" s="406">
        <v>6</v>
      </c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187">
        <f>F23*G23+H23*I23+J23*K23+L23*M23+N23*O23+P23*Q23+R23*S23+T23*U23+V23*W23+X23*Y23+Z23*AA23</f>
        <v>14</v>
      </c>
      <c r="AC23" s="406"/>
      <c r="AD23" s="187">
        <f>AB23+AC23</f>
        <v>14</v>
      </c>
      <c r="AE23" s="641"/>
    </row>
    <row r="24" spans="1:34" s="132" customFormat="1" ht="19.5" customHeight="1" x14ac:dyDescent="0.25">
      <c r="A24" s="647" t="s">
        <v>358</v>
      </c>
      <c r="B24" s="648"/>
      <c r="C24" s="648"/>
      <c r="D24" s="649"/>
      <c r="E24" s="158">
        <f>SUM(E22:E23)</f>
        <v>5</v>
      </c>
      <c r="F24" s="158">
        <f>SUM(F22:F23)</f>
        <v>0</v>
      </c>
      <c r="G24" s="158">
        <f>F22*G22+F23*G23</f>
        <v>0</v>
      </c>
      <c r="H24" s="158">
        <f>SUM(H22:H23)</f>
        <v>0</v>
      </c>
      <c r="I24" s="158">
        <f>H22*I22+H23*I23</f>
        <v>0</v>
      </c>
      <c r="J24" s="159">
        <f>SUM(J22:J23)</f>
        <v>3</v>
      </c>
      <c r="K24" s="159">
        <f>J22*K22+J23*K23</f>
        <v>12</v>
      </c>
      <c r="L24" s="159">
        <f>SUM(L22:L23)</f>
        <v>1</v>
      </c>
      <c r="M24" s="159">
        <f>L22*M22+L23*M23</f>
        <v>4</v>
      </c>
      <c r="N24" s="159">
        <f>SUM(N22:N23)</f>
        <v>1</v>
      </c>
      <c r="O24" s="159">
        <f>N22*O22+N23*O23</f>
        <v>6</v>
      </c>
      <c r="P24" s="159">
        <f>SUM(P22:P23)</f>
        <v>0</v>
      </c>
      <c r="Q24" s="159">
        <f>P22*Q22+P23*Q23</f>
        <v>0</v>
      </c>
      <c r="R24" s="159">
        <f>SUM(R22:R23)</f>
        <v>0</v>
      </c>
      <c r="S24" s="159">
        <f>R22*S22+R23*S23</f>
        <v>0</v>
      </c>
      <c r="T24" s="159">
        <f>SUM(T22:T23)</f>
        <v>0</v>
      </c>
      <c r="U24" s="159">
        <f>T22*U22+T23*U23</f>
        <v>0</v>
      </c>
      <c r="V24" s="159">
        <f>SUM(V22:V23)</f>
        <v>0</v>
      </c>
      <c r="W24" s="159">
        <f>V22*W22+V23*W23</f>
        <v>0</v>
      </c>
      <c r="X24" s="159">
        <f>SUM(X22:X23)</f>
        <v>0</v>
      </c>
      <c r="Y24" s="159">
        <f>X22*Y22+X23*Y23</f>
        <v>0</v>
      </c>
      <c r="Z24" s="159">
        <f>SUM(Z22:Z23)</f>
        <v>0</v>
      </c>
      <c r="AA24" s="159">
        <f>Z22*AA22+Z23*AA23</f>
        <v>0</v>
      </c>
      <c r="AB24" s="158">
        <f>SUM(AB22:AB23)</f>
        <v>22</v>
      </c>
      <c r="AC24" s="159"/>
      <c r="AD24" s="158">
        <f>SUM(AD22:AD23)</f>
        <v>22</v>
      </c>
      <c r="AE24" s="157"/>
    </row>
    <row r="25" spans="1:34" s="161" customFormat="1" ht="19.5" customHeight="1" x14ac:dyDescent="0.25">
      <c r="A25" s="674" t="s">
        <v>360</v>
      </c>
      <c r="B25" s="675"/>
      <c r="C25" s="675"/>
      <c r="D25" s="676"/>
      <c r="E25" s="158"/>
      <c r="F25" s="158"/>
      <c r="G25" s="158"/>
      <c r="H25" s="158"/>
      <c r="I25" s="158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8"/>
      <c r="AC25" s="159"/>
      <c r="AD25" s="158"/>
      <c r="AE25" s="160"/>
    </row>
    <row r="26" spans="1:34" s="358" customFormat="1" ht="19.5" customHeight="1" x14ac:dyDescent="0.25">
      <c r="A26" s="679">
        <v>4</v>
      </c>
      <c r="B26" s="677" t="s">
        <v>133</v>
      </c>
      <c r="C26" s="447" t="s">
        <v>506</v>
      </c>
      <c r="D26" s="672" t="s">
        <v>134</v>
      </c>
      <c r="E26" s="355">
        <f>F26+H26+J26+L26+N26+P26+R26+T26+V26+X26+Z26</f>
        <v>2</v>
      </c>
      <c r="F26" s="355"/>
      <c r="G26" s="355"/>
      <c r="H26" s="355"/>
      <c r="I26" s="355"/>
      <c r="J26" s="356"/>
      <c r="K26" s="356"/>
      <c r="L26" s="356">
        <v>1</v>
      </c>
      <c r="M26" s="356">
        <v>6</v>
      </c>
      <c r="N26" s="356"/>
      <c r="O26" s="356"/>
      <c r="P26" s="356">
        <v>1</v>
      </c>
      <c r="Q26" s="356">
        <v>6</v>
      </c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5">
        <f>F26*G26+H26*I26+J26*K26+L26*M26+N26*O26+P26*Q26+R26*S26+T26*U26+V26*W26+X26*Y26+Z26*AA26-AC26</f>
        <v>12</v>
      </c>
      <c r="AC26" s="356"/>
      <c r="AD26" s="355">
        <f>AB26+AC26</f>
        <v>12</v>
      </c>
      <c r="AE26" s="639">
        <v>6</v>
      </c>
    </row>
    <row r="27" spans="1:34" s="358" customFormat="1" ht="18" customHeight="1" x14ac:dyDescent="0.25">
      <c r="A27" s="680"/>
      <c r="B27" s="678"/>
      <c r="C27" s="357" t="s">
        <v>134</v>
      </c>
      <c r="D27" s="673"/>
      <c r="E27" s="359">
        <f>F27+H27+J27+L27+N27+P27+R27+T27+V27+X27+Z27</f>
        <v>1</v>
      </c>
      <c r="F27" s="359"/>
      <c r="G27" s="359"/>
      <c r="H27" s="359"/>
      <c r="I27" s="359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>
        <v>1</v>
      </c>
      <c r="Y27" s="357">
        <v>12</v>
      </c>
      <c r="Z27" s="357"/>
      <c r="AA27" s="357"/>
      <c r="AB27" s="359">
        <f>F27*G27+H27*I27+J27*K27+L27*M27+N27*O27+P27*Q27+R27*S27+T27*U27+V27*W27+X27*Y27+Z27*AA27-AC27</f>
        <v>4</v>
      </c>
      <c r="AC27" s="357">
        <v>8</v>
      </c>
      <c r="AD27" s="359">
        <f>AB27+AC27</f>
        <v>12</v>
      </c>
      <c r="AE27" s="641"/>
    </row>
    <row r="28" spans="1:34" s="133" customFormat="1" ht="15.95" customHeight="1" x14ac:dyDescent="0.25">
      <c r="A28" s="667" t="s">
        <v>54</v>
      </c>
      <c r="B28" s="667"/>
      <c r="C28" s="667"/>
      <c r="D28" s="667"/>
      <c r="E28" s="107">
        <f>SUM(E26:E27)</f>
        <v>3</v>
      </c>
      <c r="F28" s="107">
        <f>SUM(F26:F27)</f>
        <v>0</v>
      </c>
      <c r="G28" s="107">
        <f>F26*G26+G27*F27</f>
        <v>0</v>
      </c>
      <c r="H28" s="107">
        <f>SUM(H26:H27)</f>
        <v>0</v>
      </c>
      <c r="I28" s="107">
        <f>H26*I26+I27*H27</f>
        <v>0</v>
      </c>
      <c r="J28" s="107">
        <f>SUM(J26:J27)</f>
        <v>0</v>
      </c>
      <c r="K28" s="107">
        <f>J26*K26+K27*J27</f>
        <v>0</v>
      </c>
      <c r="L28" s="107">
        <f>SUM(L26:L27)</f>
        <v>1</v>
      </c>
      <c r="M28" s="107">
        <f>L26*M26+M27*L27</f>
        <v>6</v>
      </c>
      <c r="N28" s="107">
        <f>SUM(N26:N27)</f>
        <v>0</v>
      </c>
      <c r="O28" s="107">
        <f>N26*O26+O27*N27</f>
        <v>0</v>
      </c>
      <c r="P28" s="107">
        <f>SUM(P26:P27)</f>
        <v>1</v>
      </c>
      <c r="Q28" s="107">
        <f>P26*Q26+Q27*P27</f>
        <v>6</v>
      </c>
      <c r="R28" s="107">
        <f>SUM(R26:R27)</f>
        <v>0</v>
      </c>
      <c r="S28" s="107">
        <f>R26*S26+S27*R27</f>
        <v>0</v>
      </c>
      <c r="T28" s="107">
        <f>SUM(T26:T27)</f>
        <v>0</v>
      </c>
      <c r="U28" s="107">
        <f>T26*U26+U27*T27</f>
        <v>0</v>
      </c>
      <c r="V28" s="107">
        <f>SUM(V26:V27)</f>
        <v>0</v>
      </c>
      <c r="W28" s="107">
        <f>V26*W26+W27*V27</f>
        <v>0</v>
      </c>
      <c r="X28" s="107">
        <f>SUM(X26:X27)</f>
        <v>1</v>
      </c>
      <c r="Y28" s="107">
        <f>X26*Y26+Y27*X27</f>
        <v>12</v>
      </c>
      <c r="Z28" s="107">
        <f>SUM(Z26:Z27)</f>
        <v>0</v>
      </c>
      <c r="AA28" s="107">
        <f>Z26*AA26+AA27*Z27</f>
        <v>0</v>
      </c>
      <c r="AB28" s="107">
        <f>SUM(AB26:AB27)</f>
        <v>16</v>
      </c>
      <c r="AC28" s="107">
        <f>SUM(AC26:AC27)</f>
        <v>8</v>
      </c>
      <c r="AD28" s="107">
        <f>SUM(AD26:AD27)</f>
        <v>24</v>
      </c>
      <c r="AE28" s="107"/>
    </row>
    <row r="29" spans="1:34" s="133" customFormat="1" ht="21" customHeight="1" x14ac:dyDescent="0.25">
      <c r="A29" s="656" t="s">
        <v>231</v>
      </c>
      <c r="B29" s="657"/>
      <c r="C29" s="657"/>
      <c r="D29" s="658"/>
      <c r="E29" s="47"/>
      <c r="F29" s="272"/>
      <c r="G29" s="272"/>
      <c r="H29" s="272"/>
      <c r="I29" s="272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272"/>
      <c r="Y29" s="272"/>
      <c r="Z29" s="47"/>
      <c r="AA29" s="47"/>
      <c r="AB29" s="47"/>
      <c r="AC29" s="47"/>
      <c r="AD29" s="47"/>
      <c r="AE29" s="122"/>
    </row>
    <row r="30" spans="1:34" s="133" customFormat="1" ht="63.75" customHeight="1" x14ac:dyDescent="0.25">
      <c r="A30" s="653">
        <v>5</v>
      </c>
      <c r="B30" s="650" t="s">
        <v>218</v>
      </c>
      <c r="C30" s="180" t="s">
        <v>503</v>
      </c>
      <c r="D30" s="411" t="s">
        <v>495</v>
      </c>
      <c r="E30" s="376">
        <f>F30+H30+J30+L30+N30+P30+R30+T30+V30+X30+Z30</f>
        <v>2</v>
      </c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>
        <v>2</v>
      </c>
      <c r="S30" s="376">
        <v>1</v>
      </c>
      <c r="T30" s="376"/>
      <c r="U30" s="376"/>
      <c r="V30" s="376"/>
      <c r="W30" s="376"/>
      <c r="X30" s="376"/>
      <c r="Y30" s="376"/>
      <c r="Z30" s="376"/>
      <c r="AA30" s="376"/>
      <c r="AB30" s="376">
        <f>F30*G30+H30*I30+J30*K30+L30*M30+N30*O30+P30*Q30+R30*S30+T30*U30+V30*W30+X30*Y30+Z30*AA30-AC30</f>
        <v>2</v>
      </c>
      <c r="AC30" s="376"/>
      <c r="AD30" s="376">
        <f>AB30+AC30</f>
        <v>2</v>
      </c>
      <c r="AE30" s="412">
        <v>6</v>
      </c>
    </row>
    <row r="31" spans="1:34" s="133" customFormat="1" ht="66" customHeight="1" x14ac:dyDescent="0.25">
      <c r="A31" s="654"/>
      <c r="B31" s="651"/>
      <c r="C31" s="344" t="s">
        <v>484</v>
      </c>
      <c r="D31" s="615" t="s">
        <v>73</v>
      </c>
      <c r="E31" s="376">
        <f>F31+H31+J31+L31+N31+P31+R31+T31+V31+X31+Z31</f>
        <v>2</v>
      </c>
      <c r="F31" s="376"/>
      <c r="G31" s="376"/>
      <c r="H31" s="376"/>
      <c r="I31" s="376"/>
      <c r="J31" s="345"/>
      <c r="K31" s="345"/>
      <c r="L31" s="345"/>
      <c r="M31" s="345"/>
      <c r="N31" s="345"/>
      <c r="O31" s="345"/>
      <c r="P31" s="345"/>
      <c r="Q31" s="345"/>
      <c r="R31" s="345">
        <v>2</v>
      </c>
      <c r="S31" s="345">
        <v>1</v>
      </c>
      <c r="T31" s="345"/>
      <c r="U31" s="345"/>
      <c r="V31" s="345"/>
      <c r="W31" s="345"/>
      <c r="X31" s="345"/>
      <c r="Y31" s="345"/>
      <c r="Z31" s="345"/>
      <c r="AA31" s="345"/>
      <c r="AB31" s="345">
        <f>F31*G31+H31*I31+J31*K31+L31*M31+N31*O31+P31*Q31+R31*S31+T31*U31+V31*W31+X31*Y31+Z31*AA31-AC31</f>
        <v>2</v>
      </c>
      <c r="AC31" s="345"/>
      <c r="AD31" s="345">
        <f>AB31+AC31</f>
        <v>2</v>
      </c>
      <c r="AE31" s="638">
        <v>6</v>
      </c>
    </row>
    <row r="32" spans="1:34" s="133" customFormat="1" ht="63.75" customHeight="1" x14ac:dyDescent="0.25">
      <c r="A32" s="655"/>
      <c r="B32" s="652"/>
      <c r="C32" s="344" t="s">
        <v>485</v>
      </c>
      <c r="D32" s="616"/>
      <c r="E32" s="379">
        <f>F32+H32+J32+L32+N32+P32+R32+T32+V32+X32+Z32</f>
        <v>2</v>
      </c>
      <c r="F32" s="379"/>
      <c r="G32" s="379"/>
      <c r="H32" s="379"/>
      <c r="I32" s="379"/>
      <c r="J32" s="345">
        <v>1</v>
      </c>
      <c r="K32" s="345">
        <v>1</v>
      </c>
      <c r="L32" s="345">
        <v>1</v>
      </c>
      <c r="M32" s="345">
        <v>1</v>
      </c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448">
        <f>F32*G32+H32*I32+J32*K32+L32*M32+N32*O32+P32*Q32+R32*S32+T32*U32+V32*W32+X32*Y32+Z32*AA32-AC32</f>
        <v>2</v>
      </c>
      <c r="AC32" s="453"/>
      <c r="AD32" s="448">
        <f>AB32+AC32</f>
        <v>2</v>
      </c>
      <c r="AE32" s="622"/>
    </row>
    <row r="33" spans="1:34" s="133" customFormat="1" ht="18" customHeight="1" x14ac:dyDescent="0.25">
      <c r="A33" s="667" t="s">
        <v>54</v>
      </c>
      <c r="B33" s="667"/>
      <c r="C33" s="667"/>
      <c r="D33" s="667"/>
      <c r="E33" s="107">
        <f>SUM(E30:E32)</f>
        <v>6</v>
      </c>
      <c r="F33" s="107">
        <f>SUM(F30:F32)</f>
        <v>0</v>
      </c>
      <c r="G33" s="107">
        <f>G32*F32+F31*G31</f>
        <v>0</v>
      </c>
      <c r="H33" s="107">
        <f>SUM(H30:H32)</f>
        <v>0</v>
      </c>
      <c r="I33" s="107">
        <f>I32*H32+H31*I31</f>
        <v>0</v>
      </c>
      <c r="J33" s="107">
        <f>SUM(J30:J32)</f>
        <v>1</v>
      </c>
      <c r="K33" s="107">
        <f>J30*K30+K32*J32+J31*K31</f>
        <v>1</v>
      </c>
      <c r="L33" s="107">
        <f>SUM(L30:L32)</f>
        <v>1</v>
      </c>
      <c r="M33" s="107">
        <f>L30*M30+M32*L32+L31*M31</f>
        <v>1</v>
      </c>
      <c r="N33" s="107">
        <f>SUM(N30:N32)</f>
        <v>0</v>
      </c>
      <c r="O33" s="107">
        <f>N30*O30+O32*N32+N31*O31</f>
        <v>0</v>
      </c>
      <c r="P33" s="107">
        <f>SUM(P30:P32)</f>
        <v>0</v>
      </c>
      <c r="Q33" s="107">
        <f>P30*Q30+Q32*P32+P31*Q31</f>
        <v>0</v>
      </c>
      <c r="R33" s="107">
        <f>SUM(R30:R32)</f>
        <v>4</v>
      </c>
      <c r="S33" s="107">
        <f>R30*S30+S32*R32+R31*S31</f>
        <v>4</v>
      </c>
      <c r="T33" s="107">
        <f>SUM(T30:T32)</f>
        <v>0</v>
      </c>
      <c r="U33" s="107">
        <f>T30*U30+U32*T32+T31*U31</f>
        <v>0</v>
      </c>
      <c r="V33" s="107">
        <f>SUM(V30:V32)</f>
        <v>0</v>
      </c>
      <c r="W33" s="107">
        <f>V30*W30+W32*V32+V31*W31</f>
        <v>0</v>
      </c>
      <c r="X33" s="107">
        <f>SUM(X30:X32)</f>
        <v>0</v>
      </c>
      <c r="Y33" s="107">
        <f>Y32*X32+X31*Y31</f>
        <v>0</v>
      </c>
      <c r="Z33" s="107">
        <f>SUM(Z30:Z32)</f>
        <v>0</v>
      </c>
      <c r="AA33" s="107">
        <f>AA32*Z32+Z31*AA31</f>
        <v>0</v>
      </c>
      <c r="AB33" s="107">
        <f>SUM(AB30:AB32)</f>
        <v>6</v>
      </c>
      <c r="AC33" s="107">
        <f>SUM(AC31:AC32)</f>
        <v>0</v>
      </c>
      <c r="AD33" s="107">
        <f>SUM(AD30:AD32)</f>
        <v>6</v>
      </c>
      <c r="AE33" s="107"/>
    </row>
    <row r="34" spans="1:34" s="133" customFormat="1" ht="15.95" customHeight="1" x14ac:dyDescent="0.25">
      <c r="A34" s="656" t="s">
        <v>23</v>
      </c>
      <c r="B34" s="657"/>
      <c r="C34" s="657"/>
      <c r="D34" s="658"/>
      <c r="E34" s="47"/>
      <c r="F34" s="272"/>
      <c r="G34" s="272"/>
      <c r="H34" s="272"/>
      <c r="I34" s="272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272"/>
      <c r="Y34" s="272"/>
      <c r="Z34" s="47"/>
      <c r="AA34" s="47"/>
      <c r="AB34" s="47"/>
      <c r="AC34" s="47"/>
      <c r="AD34" s="47"/>
      <c r="AE34" s="122"/>
      <c r="AG34" s="132"/>
      <c r="AH34" s="132"/>
    </row>
    <row r="35" spans="1:34" s="358" customFormat="1" ht="19.5" customHeight="1" x14ac:dyDescent="0.25">
      <c r="A35" s="404">
        <v>6</v>
      </c>
      <c r="B35" s="341" t="s">
        <v>440</v>
      </c>
      <c r="C35" s="339" t="s">
        <v>260</v>
      </c>
      <c r="D35" s="339" t="s">
        <v>260</v>
      </c>
      <c r="E35" s="187">
        <f>F35+H35+J35+L35+N35+P35+R35+T35+V35+X35+Z35</f>
        <v>12</v>
      </c>
      <c r="F35" s="406"/>
      <c r="G35" s="406"/>
      <c r="H35" s="406"/>
      <c r="I35" s="406"/>
      <c r="J35" s="406">
        <v>2</v>
      </c>
      <c r="K35" s="406">
        <v>1</v>
      </c>
      <c r="L35" s="406">
        <v>2</v>
      </c>
      <c r="M35" s="406">
        <v>1</v>
      </c>
      <c r="N35" s="406">
        <v>2</v>
      </c>
      <c r="O35" s="406">
        <v>1</v>
      </c>
      <c r="P35" s="406">
        <v>2</v>
      </c>
      <c r="Q35" s="406">
        <v>1</v>
      </c>
      <c r="R35" s="406">
        <v>2</v>
      </c>
      <c r="S35" s="406">
        <v>1</v>
      </c>
      <c r="T35" s="406">
        <v>1</v>
      </c>
      <c r="U35" s="406">
        <v>1</v>
      </c>
      <c r="V35" s="406">
        <v>1</v>
      </c>
      <c r="W35" s="406">
        <v>1</v>
      </c>
      <c r="X35" s="406"/>
      <c r="Y35" s="406"/>
      <c r="Z35" s="406"/>
      <c r="AA35" s="406"/>
      <c r="AB35" s="187">
        <f>F35*G35+H35*I35+J35*K35+L35*M35+N35*O35+P35*Q35+R35*S35+T35*U35+V35*W35+X35*Y35+Z35*AA35-AC35</f>
        <v>12</v>
      </c>
      <c r="AC35" s="406"/>
      <c r="AD35" s="187">
        <f>AB35+AC35</f>
        <v>12</v>
      </c>
      <c r="AE35" s="357">
        <v>6</v>
      </c>
    </row>
    <row r="36" spans="1:34" s="133" customFormat="1" ht="21.75" customHeight="1" x14ac:dyDescent="0.25">
      <c r="A36" s="667" t="s">
        <v>54</v>
      </c>
      <c r="B36" s="667"/>
      <c r="C36" s="667"/>
      <c r="D36" s="667"/>
      <c r="E36" s="138">
        <f>SUM(E35)</f>
        <v>12</v>
      </c>
      <c r="F36" s="138">
        <f>SUM(F35)</f>
        <v>0</v>
      </c>
      <c r="G36" s="138">
        <f>F35*G35</f>
        <v>0</v>
      </c>
      <c r="H36" s="138">
        <f>SUM(H35)</f>
        <v>0</v>
      </c>
      <c r="I36" s="138">
        <f>H35*I35</f>
        <v>0</v>
      </c>
      <c r="J36" s="138">
        <f>SUM(J35:J35)</f>
        <v>2</v>
      </c>
      <c r="K36" s="138">
        <f>J35*K35</f>
        <v>2</v>
      </c>
      <c r="L36" s="138">
        <f>SUM(L35:L35)</f>
        <v>2</v>
      </c>
      <c r="M36" s="138">
        <f>L35*M35</f>
        <v>2</v>
      </c>
      <c r="N36" s="138">
        <f>SUM(N35:N35)</f>
        <v>2</v>
      </c>
      <c r="O36" s="138">
        <f>N35*O35</f>
        <v>2</v>
      </c>
      <c r="P36" s="138">
        <f>SUM(P35:P35)</f>
        <v>2</v>
      </c>
      <c r="Q36" s="138">
        <f>P35*Q35</f>
        <v>2</v>
      </c>
      <c r="R36" s="138">
        <f>SUM(R35:R35)</f>
        <v>2</v>
      </c>
      <c r="S36" s="138">
        <f>R35*S35</f>
        <v>2</v>
      </c>
      <c r="T36" s="138">
        <f>SUM(T35:T35)</f>
        <v>1</v>
      </c>
      <c r="U36" s="138">
        <f>T35*U35</f>
        <v>1</v>
      </c>
      <c r="V36" s="138">
        <f>SUM(V35:V35)</f>
        <v>1</v>
      </c>
      <c r="W36" s="138">
        <f>V35*W35</f>
        <v>1</v>
      </c>
      <c r="X36" s="138">
        <f>SUM(X35)</f>
        <v>0</v>
      </c>
      <c r="Y36" s="138">
        <f>X35*Y35</f>
        <v>0</v>
      </c>
      <c r="Z36" s="138">
        <f>SUM(Z35)</f>
        <v>0</v>
      </c>
      <c r="AA36" s="138">
        <f>Z35*AA35</f>
        <v>0</v>
      </c>
      <c r="AB36" s="138">
        <f>SUM(AB35:AB35)</f>
        <v>12</v>
      </c>
      <c r="AC36" s="138">
        <f>AB35*AC35</f>
        <v>0</v>
      </c>
      <c r="AD36" s="138">
        <f>SUM(AD35:AD35)</f>
        <v>12</v>
      </c>
      <c r="AE36" s="138"/>
    </row>
    <row r="37" spans="1:34" s="133" customFormat="1" ht="22.5" customHeight="1" x14ac:dyDescent="0.25">
      <c r="A37" s="671" t="s">
        <v>524</v>
      </c>
      <c r="B37" s="671"/>
      <c r="C37" s="671"/>
      <c r="D37" s="671"/>
      <c r="E37" s="138">
        <f>E24+E28+E33+E36</f>
        <v>26</v>
      </c>
      <c r="F37" s="138">
        <f>F24+F28+F33+F36</f>
        <v>0</v>
      </c>
      <c r="G37" s="138">
        <f>G24+G28+G33+G36</f>
        <v>0</v>
      </c>
      <c r="H37" s="138">
        <f>H24+H28+H33+H36</f>
        <v>0</v>
      </c>
      <c r="I37" s="138">
        <f>I24+I28+I33+I36</f>
        <v>0</v>
      </c>
      <c r="J37" s="138">
        <f t="shared" ref="J37:AD37" si="1">J24+J28+J33+J36</f>
        <v>6</v>
      </c>
      <c r="K37" s="138">
        <f t="shared" si="1"/>
        <v>15</v>
      </c>
      <c r="L37" s="138">
        <f t="shared" si="1"/>
        <v>5</v>
      </c>
      <c r="M37" s="138">
        <f t="shared" si="1"/>
        <v>13</v>
      </c>
      <c r="N37" s="138">
        <f t="shared" si="1"/>
        <v>3</v>
      </c>
      <c r="O37" s="138">
        <f t="shared" si="1"/>
        <v>8</v>
      </c>
      <c r="P37" s="138">
        <f t="shared" si="1"/>
        <v>3</v>
      </c>
      <c r="Q37" s="138">
        <f t="shared" si="1"/>
        <v>8</v>
      </c>
      <c r="R37" s="138">
        <f t="shared" si="1"/>
        <v>6</v>
      </c>
      <c r="S37" s="138">
        <f t="shared" si="1"/>
        <v>6</v>
      </c>
      <c r="T37" s="138">
        <f t="shared" si="1"/>
        <v>1</v>
      </c>
      <c r="U37" s="138">
        <f t="shared" si="1"/>
        <v>1</v>
      </c>
      <c r="V37" s="138">
        <f t="shared" si="1"/>
        <v>1</v>
      </c>
      <c r="W37" s="138">
        <f t="shared" si="1"/>
        <v>1</v>
      </c>
      <c r="X37" s="138">
        <f t="shared" si="1"/>
        <v>1</v>
      </c>
      <c r="Y37" s="138">
        <f t="shared" si="1"/>
        <v>12</v>
      </c>
      <c r="Z37" s="138">
        <f t="shared" si="1"/>
        <v>0</v>
      </c>
      <c r="AA37" s="138">
        <f t="shared" si="1"/>
        <v>0</v>
      </c>
      <c r="AB37" s="138">
        <f t="shared" si="1"/>
        <v>56</v>
      </c>
      <c r="AC37" s="138">
        <f t="shared" si="1"/>
        <v>8</v>
      </c>
      <c r="AD37" s="138">
        <f t="shared" si="1"/>
        <v>64</v>
      </c>
      <c r="AE37" s="138"/>
    </row>
    <row r="38" spans="1:34" s="133" customFormat="1" ht="24.75" customHeight="1" x14ac:dyDescent="0.25">
      <c r="A38" s="659" t="s">
        <v>184</v>
      </c>
      <c r="B38" s="660"/>
      <c r="C38" s="660"/>
      <c r="D38" s="660"/>
      <c r="E38" s="138">
        <f t="shared" ref="E38:AD38" si="2">E37+E20</f>
        <v>32</v>
      </c>
      <c r="F38" s="138">
        <f t="shared" si="2"/>
        <v>2</v>
      </c>
      <c r="G38" s="138">
        <f t="shared" si="2"/>
        <v>4</v>
      </c>
      <c r="H38" s="138">
        <f t="shared" si="2"/>
        <v>0</v>
      </c>
      <c r="I38" s="138">
        <f t="shared" si="2"/>
        <v>0</v>
      </c>
      <c r="J38" s="138">
        <f t="shared" si="2"/>
        <v>7</v>
      </c>
      <c r="K38" s="138">
        <f t="shared" si="2"/>
        <v>19</v>
      </c>
      <c r="L38" s="138">
        <f t="shared" si="2"/>
        <v>8</v>
      </c>
      <c r="M38" s="138">
        <f t="shared" si="2"/>
        <v>31</v>
      </c>
      <c r="N38" s="138">
        <f t="shared" si="2"/>
        <v>3</v>
      </c>
      <c r="O38" s="138">
        <f t="shared" si="2"/>
        <v>8</v>
      </c>
      <c r="P38" s="138">
        <f t="shared" si="2"/>
        <v>3</v>
      </c>
      <c r="Q38" s="138">
        <f t="shared" si="2"/>
        <v>8</v>
      </c>
      <c r="R38" s="138">
        <f t="shared" si="2"/>
        <v>6</v>
      </c>
      <c r="S38" s="138">
        <f t="shared" si="2"/>
        <v>6</v>
      </c>
      <c r="T38" s="138">
        <f t="shared" si="2"/>
        <v>1</v>
      </c>
      <c r="U38" s="138">
        <f t="shared" si="2"/>
        <v>1</v>
      </c>
      <c r="V38" s="138">
        <f t="shared" si="2"/>
        <v>1</v>
      </c>
      <c r="W38" s="138">
        <f t="shared" si="2"/>
        <v>1</v>
      </c>
      <c r="X38" s="138">
        <f t="shared" si="2"/>
        <v>1</v>
      </c>
      <c r="Y38" s="138">
        <f t="shared" si="2"/>
        <v>12</v>
      </c>
      <c r="Z38" s="138">
        <f t="shared" si="2"/>
        <v>0</v>
      </c>
      <c r="AA38" s="138">
        <f t="shared" si="2"/>
        <v>0</v>
      </c>
      <c r="AB38" s="138">
        <f t="shared" si="2"/>
        <v>82</v>
      </c>
      <c r="AC38" s="138">
        <f t="shared" si="2"/>
        <v>8</v>
      </c>
      <c r="AD38" s="138">
        <f t="shared" si="2"/>
        <v>90</v>
      </c>
      <c r="AE38" s="138"/>
    </row>
  </sheetData>
  <sheetProtection selectLockedCells="1" selectUnlockedCells="1"/>
  <mergeCells count="56">
    <mergeCell ref="AE22:AE23"/>
    <mergeCell ref="B9:AC9"/>
    <mergeCell ref="E10:E12"/>
    <mergeCell ref="T11:U11"/>
    <mergeCell ref="V11:W11"/>
    <mergeCell ref="AB10:AB12"/>
    <mergeCell ref="AC10:AC12"/>
    <mergeCell ref="AE10:AE12"/>
    <mergeCell ref="AD10:AD11"/>
    <mergeCell ref="L11:M11"/>
    <mergeCell ref="N11:O11"/>
    <mergeCell ref="P11:Q11"/>
    <mergeCell ref="F10:I10"/>
    <mergeCell ref="F11:G11"/>
    <mergeCell ref="H11:I11"/>
    <mergeCell ref="J10:W10"/>
    <mergeCell ref="A10:A12"/>
    <mergeCell ref="B10:B12"/>
    <mergeCell ref="C10:C12"/>
    <mergeCell ref="D10:D12"/>
    <mergeCell ref="B26:B27"/>
    <mergeCell ref="A14:A15"/>
    <mergeCell ref="A26:A27"/>
    <mergeCell ref="T6:AC6"/>
    <mergeCell ref="T7:AC7"/>
    <mergeCell ref="T1:AD1"/>
    <mergeCell ref="T2:AC2"/>
    <mergeCell ref="T3:AC3"/>
    <mergeCell ref="T4:AC4"/>
    <mergeCell ref="A38:D38"/>
    <mergeCell ref="A13:D13"/>
    <mergeCell ref="A17:D17"/>
    <mergeCell ref="A19:D19"/>
    <mergeCell ref="A20:D20"/>
    <mergeCell ref="A37:D37"/>
    <mergeCell ref="D26:D27"/>
    <mergeCell ref="A36:D36"/>
    <mergeCell ref="A34:D34"/>
    <mergeCell ref="A33:D33"/>
    <mergeCell ref="A25:D25"/>
    <mergeCell ref="B14:B15"/>
    <mergeCell ref="A28:D28"/>
    <mergeCell ref="A16:D16"/>
    <mergeCell ref="A21:D21"/>
    <mergeCell ref="AE31:AE32"/>
    <mergeCell ref="D31:D32"/>
    <mergeCell ref="A24:D24"/>
    <mergeCell ref="B30:B32"/>
    <mergeCell ref="A30:A32"/>
    <mergeCell ref="A29:D29"/>
    <mergeCell ref="AE26:AE27"/>
    <mergeCell ref="X10:AA10"/>
    <mergeCell ref="X11:Y11"/>
    <mergeCell ref="R11:S11"/>
    <mergeCell ref="Z11:AA11"/>
    <mergeCell ref="J11:K11"/>
  </mergeCells>
  <phoneticPr fontId="27" type="noConversion"/>
  <pageMargins left="0.55118110236220474" right="0" top="0.74803149606299213" bottom="0.74803149606299213" header="0.51181102362204722" footer="0.51181102362204722"/>
  <pageSetup paperSize="9" scale="70" firstPageNumber="0" orientation="landscape" horizontalDpi="300" verticalDpi="300" r:id="rId1"/>
  <headerFooter alignWithMargins="0"/>
  <rowBreaks count="1" manualBreakCount="1">
    <brk id="28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opLeftCell="A19" zoomScale="90" zoomScaleNormal="90" zoomScaleSheetLayoutView="90" workbookViewId="0">
      <selection activeCell="F29" sqref="F29"/>
    </sheetView>
  </sheetViews>
  <sheetFormatPr defaultRowHeight="15.75" x14ac:dyDescent="0.25"/>
  <cols>
    <col min="1" max="1" width="3.5703125" style="39" customWidth="1"/>
    <col min="2" max="2" width="9.140625" style="39" hidden="1" customWidth="1"/>
    <col min="3" max="3" width="16.85546875" style="39" customWidth="1"/>
    <col min="4" max="5" width="18.42578125" style="39" customWidth="1"/>
    <col min="6" max="6" width="5.5703125" style="39" customWidth="1"/>
    <col min="7" max="7" width="4.28515625" style="39" customWidth="1"/>
    <col min="8" max="8" width="4.42578125" style="39" customWidth="1"/>
    <col min="9" max="10" width="4.28515625" style="39" customWidth="1"/>
    <col min="11" max="11" width="4.42578125" style="39" customWidth="1"/>
    <col min="12" max="12" width="4.140625" style="39" customWidth="1"/>
    <col min="13" max="14" width="4.28515625" style="39" customWidth="1"/>
    <col min="15" max="16" width="4.140625" style="39" customWidth="1"/>
    <col min="17" max="17" width="4" style="39" customWidth="1"/>
    <col min="18" max="18" width="4.42578125" style="39" customWidth="1"/>
    <col min="19" max="19" width="4.140625" style="39" customWidth="1"/>
    <col min="20" max="21" width="4.42578125" style="39" customWidth="1"/>
    <col min="22" max="22" width="4" style="39" customWidth="1"/>
    <col min="23" max="24" width="4.140625" style="39" customWidth="1"/>
    <col min="25" max="25" width="3.85546875" style="39" customWidth="1"/>
    <col min="26" max="26" width="4.140625" style="39" customWidth="1"/>
    <col min="27" max="27" width="4.42578125" style="39" customWidth="1"/>
    <col min="28" max="28" width="4.28515625" style="39" customWidth="1"/>
    <col min="29" max="29" width="4" style="39" customWidth="1"/>
    <col min="30" max="30" width="4.28515625" style="39" customWidth="1"/>
    <col min="31" max="31" width="4.85546875" style="39" customWidth="1"/>
    <col min="32" max="32" width="5.85546875" style="39" customWidth="1"/>
    <col min="33" max="34" width="5.5703125" style="34" customWidth="1"/>
    <col min="35" max="35" width="5.7109375" style="34" customWidth="1"/>
    <col min="36" max="36" width="4.140625" style="34" customWidth="1"/>
    <col min="37" max="37" width="3.5703125" style="34" customWidth="1"/>
    <col min="38" max="38" width="3.140625" style="34" customWidth="1"/>
    <col min="39" max="39" width="4.28515625" style="34" customWidth="1"/>
    <col min="40" max="41" width="4.5703125" style="34" customWidth="1"/>
    <col min="42" max="42" width="3.85546875" style="34" customWidth="1"/>
    <col min="43" max="44" width="4.28515625" style="34" customWidth="1"/>
    <col min="45" max="45" width="3.7109375" style="34" customWidth="1"/>
    <col min="46" max="46" width="3.85546875" style="34" customWidth="1"/>
    <col min="47" max="16384" width="9.140625" style="39"/>
  </cols>
  <sheetData>
    <row r="1" spans="1:46" x14ac:dyDescent="0.25">
      <c r="T1" s="571" t="s">
        <v>374</v>
      </c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46" x14ac:dyDescent="0.25">
      <c r="T2" s="572" t="s">
        <v>366</v>
      </c>
      <c r="U2" s="572"/>
      <c r="V2" s="572"/>
      <c r="W2" s="572"/>
      <c r="X2" s="572"/>
      <c r="Y2" s="572"/>
      <c r="Z2" s="572"/>
      <c r="AA2" s="572"/>
      <c r="AB2" s="572"/>
      <c r="AC2" s="572"/>
      <c r="AD2" s="168"/>
    </row>
    <row r="3" spans="1:46" x14ac:dyDescent="0.25">
      <c r="T3" s="572" t="s">
        <v>367</v>
      </c>
      <c r="U3" s="572"/>
      <c r="V3" s="572"/>
      <c r="W3" s="572"/>
      <c r="X3" s="572"/>
      <c r="Y3" s="572"/>
      <c r="Z3" s="572"/>
      <c r="AA3" s="572"/>
      <c r="AB3" s="572"/>
      <c r="AC3" s="572"/>
      <c r="AD3" s="168"/>
    </row>
    <row r="4" spans="1:46" ht="18" customHeight="1" x14ac:dyDescent="0.25">
      <c r="T4" s="572" t="s">
        <v>512</v>
      </c>
      <c r="U4" s="572"/>
      <c r="V4" s="572"/>
      <c r="W4" s="572"/>
      <c r="X4" s="572"/>
      <c r="Y4" s="572"/>
      <c r="Z4" s="572"/>
      <c r="AA4" s="572"/>
      <c r="AB4" s="572"/>
      <c r="AC4" s="572"/>
      <c r="AD4" s="168"/>
    </row>
    <row r="5" spans="1:46" x14ac:dyDescent="0.25">
      <c r="T5" s="182" t="s">
        <v>368</v>
      </c>
      <c r="U5" s="182"/>
      <c r="V5" s="182"/>
      <c r="W5" s="182"/>
      <c r="X5" s="182"/>
      <c r="Y5" s="270"/>
      <c r="Z5" s="270"/>
      <c r="AA5" s="182"/>
      <c r="AB5" s="182"/>
      <c r="AC5" s="182"/>
      <c r="AD5" s="168"/>
    </row>
    <row r="6" spans="1:46" x14ac:dyDescent="0.25">
      <c r="T6" s="572" t="s">
        <v>369</v>
      </c>
      <c r="U6" s="572"/>
      <c r="V6" s="572"/>
      <c r="W6" s="572"/>
      <c r="X6" s="572"/>
      <c r="Y6" s="572"/>
      <c r="Z6" s="572"/>
      <c r="AA6" s="572"/>
      <c r="AB6" s="572"/>
      <c r="AC6" s="572"/>
      <c r="AD6" s="168"/>
    </row>
    <row r="7" spans="1:46" x14ac:dyDescent="0.25">
      <c r="T7" s="572" t="s">
        <v>392</v>
      </c>
      <c r="U7" s="572"/>
      <c r="V7" s="572"/>
      <c r="W7" s="572"/>
      <c r="X7" s="572"/>
      <c r="Y7" s="572"/>
      <c r="Z7" s="572"/>
      <c r="AA7" s="572"/>
      <c r="AB7" s="572"/>
      <c r="AC7" s="572"/>
      <c r="AD7" s="168"/>
    </row>
    <row r="8" spans="1:46" ht="5.25" customHeight="1" x14ac:dyDescent="0.25"/>
    <row r="9" spans="1:46" ht="32.25" customHeight="1" x14ac:dyDescent="0.25">
      <c r="A9" s="719" t="s">
        <v>411</v>
      </c>
      <c r="B9" s="720"/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O9" s="720"/>
      <c r="P9" s="720"/>
      <c r="Q9" s="720"/>
      <c r="R9" s="720"/>
      <c r="S9" s="720"/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0"/>
      <c r="AF9" s="720"/>
      <c r="AG9" s="62"/>
      <c r="AH9" s="62"/>
      <c r="AI9" s="200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</row>
    <row r="10" spans="1:46" ht="22.5" customHeight="1" x14ac:dyDescent="0.2">
      <c r="A10" s="699" t="s">
        <v>0</v>
      </c>
      <c r="B10" s="699" t="s">
        <v>25</v>
      </c>
      <c r="C10" s="699"/>
      <c r="D10" s="690" t="s">
        <v>187</v>
      </c>
      <c r="E10" s="699" t="s">
        <v>157</v>
      </c>
      <c r="F10" s="724" t="s">
        <v>412</v>
      </c>
      <c r="G10" s="727" t="s">
        <v>400</v>
      </c>
      <c r="H10" s="728"/>
      <c r="I10" s="728"/>
      <c r="J10" s="729"/>
      <c r="K10" s="721" t="s">
        <v>76</v>
      </c>
      <c r="L10" s="722"/>
      <c r="M10" s="722"/>
      <c r="N10" s="722"/>
      <c r="O10" s="722"/>
      <c r="P10" s="722"/>
      <c r="Q10" s="722"/>
      <c r="R10" s="722"/>
      <c r="S10" s="722"/>
      <c r="T10" s="722"/>
      <c r="U10" s="722"/>
      <c r="V10" s="722"/>
      <c r="W10" s="722"/>
      <c r="X10" s="722"/>
      <c r="Y10" s="710" t="s">
        <v>402</v>
      </c>
      <c r="Z10" s="710"/>
      <c r="AA10" s="710"/>
      <c r="AB10" s="710"/>
      <c r="AC10" s="709" t="s">
        <v>7</v>
      </c>
      <c r="AD10" s="709" t="s">
        <v>8</v>
      </c>
      <c r="AE10" s="708" t="s">
        <v>130</v>
      </c>
      <c r="AF10" s="723" t="s">
        <v>156</v>
      </c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</row>
    <row r="11" spans="1:46" ht="18" customHeight="1" x14ac:dyDescent="0.2">
      <c r="A11" s="699"/>
      <c r="B11" s="699"/>
      <c r="C11" s="699"/>
      <c r="D11" s="691"/>
      <c r="E11" s="699"/>
      <c r="F11" s="725"/>
      <c r="G11" s="727" t="s">
        <v>3</v>
      </c>
      <c r="H11" s="729"/>
      <c r="I11" s="727" t="s">
        <v>406</v>
      </c>
      <c r="J11" s="729"/>
      <c r="K11" s="708" t="s">
        <v>3</v>
      </c>
      <c r="L11" s="708"/>
      <c r="M11" s="708" t="s">
        <v>4</v>
      </c>
      <c r="N11" s="708"/>
      <c r="O11" s="708" t="s">
        <v>5</v>
      </c>
      <c r="P11" s="708"/>
      <c r="Q11" s="708" t="s">
        <v>6</v>
      </c>
      <c r="R11" s="708"/>
      <c r="S11" s="711" t="s">
        <v>259</v>
      </c>
      <c r="T11" s="712"/>
      <c r="U11" s="711" t="s">
        <v>280</v>
      </c>
      <c r="V11" s="712"/>
      <c r="W11" s="711" t="s">
        <v>281</v>
      </c>
      <c r="X11" s="712"/>
      <c r="Y11" s="711" t="s">
        <v>399</v>
      </c>
      <c r="Z11" s="712"/>
      <c r="AA11" s="711" t="s">
        <v>413</v>
      </c>
      <c r="AB11" s="712"/>
      <c r="AC11" s="709"/>
      <c r="AD11" s="709"/>
      <c r="AE11" s="708"/>
      <c r="AF11" s="723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</row>
    <row r="12" spans="1:46" ht="21.75" customHeight="1" x14ac:dyDescent="0.2">
      <c r="A12" s="699"/>
      <c r="B12" s="699"/>
      <c r="C12" s="699"/>
      <c r="D12" s="692"/>
      <c r="E12" s="699"/>
      <c r="F12" s="726"/>
      <c r="G12" s="301" t="s">
        <v>27</v>
      </c>
      <c r="H12" s="301" t="s">
        <v>28</v>
      </c>
      <c r="I12" s="301" t="s">
        <v>27</v>
      </c>
      <c r="J12" s="301" t="s">
        <v>28</v>
      </c>
      <c r="K12" s="301" t="s">
        <v>27</v>
      </c>
      <c r="L12" s="302" t="s">
        <v>28</v>
      </c>
      <c r="M12" s="301" t="s">
        <v>27</v>
      </c>
      <c r="N12" s="302" t="s">
        <v>28</v>
      </c>
      <c r="O12" s="303" t="s">
        <v>27</v>
      </c>
      <c r="P12" s="304" t="s">
        <v>28</v>
      </c>
      <c r="Q12" s="303" t="s">
        <v>27</v>
      </c>
      <c r="R12" s="304" t="s">
        <v>28</v>
      </c>
      <c r="S12" s="304" t="s">
        <v>27</v>
      </c>
      <c r="T12" s="304" t="s">
        <v>28</v>
      </c>
      <c r="U12" s="304" t="s">
        <v>27</v>
      </c>
      <c r="V12" s="304" t="s">
        <v>28</v>
      </c>
      <c r="W12" s="304" t="s">
        <v>27</v>
      </c>
      <c r="X12" s="304" t="s">
        <v>28</v>
      </c>
      <c r="Y12" s="304" t="s">
        <v>27</v>
      </c>
      <c r="Z12" s="304" t="s">
        <v>28</v>
      </c>
      <c r="AA12" s="304" t="s">
        <v>27</v>
      </c>
      <c r="AB12" s="304" t="s">
        <v>28</v>
      </c>
      <c r="AC12" s="709"/>
      <c r="AD12" s="709"/>
      <c r="AE12" s="708"/>
      <c r="AF12" s="723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</row>
    <row r="13" spans="1:46" s="118" customFormat="1" ht="16.5" customHeight="1" x14ac:dyDescent="0.25">
      <c r="A13" s="693" t="s">
        <v>227</v>
      </c>
      <c r="B13" s="694"/>
      <c r="C13" s="694"/>
      <c r="D13" s="694"/>
      <c r="E13" s="695"/>
      <c r="F13" s="183"/>
      <c r="G13" s="183"/>
      <c r="H13" s="183"/>
      <c r="I13" s="183"/>
      <c r="J13" s="183"/>
      <c r="K13" s="184"/>
      <c r="L13" s="185"/>
      <c r="M13" s="184"/>
      <c r="N13" s="185"/>
      <c r="O13" s="184"/>
      <c r="P13" s="185"/>
      <c r="Q13" s="184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3"/>
      <c r="AD13" s="183"/>
      <c r="AE13" s="184"/>
      <c r="AF13" s="186"/>
    </row>
    <row r="14" spans="1:46" s="399" customFormat="1" ht="21" customHeight="1" x14ac:dyDescent="0.25">
      <c r="A14" s="364">
        <v>1</v>
      </c>
      <c r="B14" s="364"/>
      <c r="C14" s="341" t="s">
        <v>339</v>
      </c>
      <c r="D14" s="340" t="s">
        <v>275</v>
      </c>
      <c r="E14" s="364" t="s">
        <v>297</v>
      </c>
      <c r="F14" s="407">
        <f>G14+I14+K14+M14+O14+Q14+S14</f>
        <v>1</v>
      </c>
      <c r="G14" s="407"/>
      <c r="H14" s="407"/>
      <c r="I14" s="407"/>
      <c r="J14" s="407"/>
      <c r="K14" s="187">
        <v>1</v>
      </c>
      <c r="L14" s="187">
        <v>4</v>
      </c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>
        <f>G14*H14+I14*J14+K14*L14+M14*N14+O14*P14+Q14*R14+S14*T14+U14*V14+W14*X14+Y14*Z14+AA14*AB14-AD14</f>
        <v>4</v>
      </c>
      <c r="AD14" s="408"/>
      <c r="AE14" s="187">
        <f>AC14+AD14</f>
        <v>4</v>
      </c>
      <c r="AF14" s="187">
        <v>9</v>
      </c>
    </row>
    <row r="15" spans="1:46" s="140" customFormat="1" ht="18.75" customHeight="1" x14ac:dyDescent="0.25">
      <c r="A15" s="696" t="s">
        <v>54</v>
      </c>
      <c r="B15" s="697"/>
      <c r="C15" s="697"/>
      <c r="D15" s="697"/>
      <c r="E15" s="698"/>
      <c r="F15" s="188">
        <f>SUM(F14)</f>
        <v>1</v>
      </c>
      <c r="G15" s="188">
        <f>SUM(G14)</f>
        <v>0</v>
      </c>
      <c r="H15" s="188">
        <f>G14*H14</f>
        <v>0</v>
      </c>
      <c r="I15" s="188">
        <f>SUM(I14)</f>
        <v>0</v>
      </c>
      <c r="J15" s="188">
        <f>I14*J14</f>
        <v>0</v>
      </c>
      <c r="K15" s="189">
        <f>SUM(K14)</f>
        <v>1</v>
      </c>
      <c r="L15" s="189">
        <f>K14*L14</f>
        <v>4</v>
      </c>
      <c r="M15" s="189">
        <f>SUM(M14)</f>
        <v>0</v>
      </c>
      <c r="N15" s="189">
        <f>M14*N14</f>
        <v>0</v>
      </c>
      <c r="O15" s="189">
        <f>SUM(O14)</f>
        <v>0</v>
      </c>
      <c r="P15" s="189">
        <f>O14*P14</f>
        <v>0</v>
      </c>
      <c r="Q15" s="189">
        <f>SUM(Q14)</f>
        <v>0</v>
      </c>
      <c r="R15" s="189">
        <f>Q14*R14</f>
        <v>0</v>
      </c>
      <c r="S15" s="189">
        <f>SUM(S14)</f>
        <v>0</v>
      </c>
      <c r="T15" s="189">
        <f>S14*T14</f>
        <v>0</v>
      </c>
      <c r="U15" s="189">
        <f>SUM(U14)</f>
        <v>0</v>
      </c>
      <c r="V15" s="189">
        <f>U14*V14</f>
        <v>0</v>
      </c>
      <c r="W15" s="189">
        <f>SUM(W14)</f>
        <v>0</v>
      </c>
      <c r="X15" s="189">
        <f>W14*X14</f>
        <v>0</v>
      </c>
      <c r="Y15" s="189">
        <f>SUM(Y14)</f>
        <v>0</v>
      </c>
      <c r="Z15" s="189">
        <f>Y14*Z14</f>
        <v>0</v>
      </c>
      <c r="AA15" s="189">
        <f>SUM(AA14)</f>
        <v>0</v>
      </c>
      <c r="AB15" s="189">
        <f>AA14*AB14</f>
        <v>0</v>
      </c>
      <c r="AC15" s="189">
        <f>SUM(AC14)</f>
        <v>4</v>
      </c>
      <c r="AD15" s="189">
        <f>SUM(AD14)</f>
        <v>0</v>
      </c>
      <c r="AE15" s="189">
        <f>SUM(AE14)</f>
        <v>4</v>
      </c>
      <c r="AF15" s="187"/>
    </row>
    <row r="16" spans="1:46" s="140" customFormat="1" x14ac:dyDescent="0.25">
      <c r="A16" s="700" t="s">
        <v>20</v>
      </c>
      <c r="B16" s="700"/>
      <c r="C16" s="700"/>
      <c r="D16" s="700"/>
      <c r="E16" s="700"/>
      <c r="F16" s="189"/>
      <c r="G16" s="189"/>
      <c r="H16" s="189"/>
      <c r="I16" s="189"/>
      <c r="J16" s="189"/>
      <c r="K16" s="190"/>
      <c r="L16" s="190"/>
      <c r="M16" s="190"/>
      <c r="N16" s="190"/>
      <c r="O16" s="190"/>
      <c r="P16" s="190"/>
      <c r="Q16" s="190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2"/>
    </row>
    <row r="17" spans="1:32" s="399" customFormat="1" ht="34.5" customHeight="1" x14ac:dyDescent="0.25">
      <c r="A17" s="397">
        <v>2</v>
      </c>
      <c r="B17" s="683" t="s">
        <v>207</v>
      </c>
      <c r="C17" s="683"/>
      <c r="D17" s="683" t="s">
        <v>57</v>
      </c>
      <c r="E17" s="346" t="s">
        <v>57</v>
      </c>
      <c r="F17" s="187">
        <f>G17+I17+K17+M17+O17+Q17+S17</f>
        <v>1</v>
      </c>
      <c r="G17" s="187"/>
      <c r="H17" s="187"/>
      <c r="I17" s="187"/>
      <c r="J17" s="187"/>
      <c r="K17" s="193"/>
      <c r="L17" s="193"/>
      <c r="M17" s="193"/>
      <c r="N17" s="193"/>
      <c r="O17" s="192">
        <v>1</v>
      </c>
      <c r="P17" s="192">
        <v>6</v>
      </c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1">
        <f>G17*H17+I17*J17+K17*L17+M17*N17+O17*P17+Q17*R17+S17*T17+U17*V17+W17*X17+Y17*Z17+AA17*AB17-AD17</f>
        <v>6</v>
      </c>
      <c r="AD17" s="191"/>
      <c r="AE17" s="191">
        <f>AC17+AD17</f>
        <v>6</v>
      </c>
      <c r="AF17" s="193">
        <v>39</v>
      </c>
    </row>
    <row r="18" spans="1:32" s="399" customFormat="1" ht="33" customHeight="1" x14ac:dyDescent="0.25">
      <c r="A18" s="397">
        <v>3</v>
      </c>
      <c r="B18" s="683" t="s">
        <v>206</v>
      </c>
      <c r="C18" s="683"/>
      <c r="D18" s="683"/>
      <c r="E18" s="346" t="s">
        <v>57</v>
      </c>
      <c r="F18" s="187">
        <f>G18+I18+K18+M18+O18+Q18+S18</f>
        <v>1</v>
      </c>
      <c r="G18" s="187"/>
      <c r="H18" s="187"/>
      <c r="I18" s="187"/>
      <c r="J18" s="187"/>
      <c r="K18" s="193"/>
      <c r="L18" s="193"/>
      <c r="M18" s="193">
        <v>1</v>
      </c>
      <c r="N18" s="193">
        <v>6</v>
      </c>
      <c r="O18" s="193"/>
      <c r="P18" s="193"/>
      <c r="Q18" s="193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>
        <f>G18*H18+I18*J18+K18*L18+M18*N18+O18*P18+Q18*R18+S18*T18+U18*V18+W18*X18+Y18*Z18+AA18*AB18-AD18</f>
        <v>6</v>
      </c>
      <c r="AD18" s="191"/>
      <c r="AE18" s="191">
        <f>AC18+AD18</f>
        <v>6</v>
      </c>
      <c r="AF18" s="193">
        <v>9</v>
      </c>
    </row>
    <row r="19" spans="1:32" s="140" customFormat="1" x14ac:dyDescent="0.25">
      <c r="A19" s="683" t="s">
        <v>54</v>
      </c>
      <c r="B19" s="683"/>
      <c r="C19" s="683"/>
      <c r="D19" s="683"/>
      <c r="E19" s="683"/>
      <c r="F19" s="189">
        <f>SUM(F17:F18)</f>
        <v>2</v>
      </c>
      <c r="G19" s="189">
        <f>SUM(G17:G18)</f>
        <v>0</v>
      </c>
      <c r="H19" s="189">
        <f>H17*G17+H18*G18</f>
        <v>0</v>
      </c>
      <c r="I19" s="189">
        <f>SUM(I17:I18)</f>
        <v>0</v>
      </c>
      <c r="J19" s="189">
        <f>J17*I17+J18*I18</f>
        <v>0</v>
      </c>
      <c r="K19" s="190">
        <f>SUM(K17:K18)</f>
        <v>0</v>
      </c>
      <c r="L19" s="194">
        <f>L17*K17+L18*K18</f>
        <v>0</v>
      </c>
      <c r="M19" s="190">
        <f>SUM(M17:M18)</f>
        <v>1</v>
      </c>
      <c r="N19" s="194">
        <f>N17*M17+N18*M18</f>
        <v>6</v>
      </c>
      <c r="O19" s="190">
        <f>SUM(O17:O18)</f>
        <v>1</v>
      </c>
      <c r="P19" s="194">
        <f>P17*O17+P18*O18</f>
        <v>6</v>
      </c>
      <c r="Q19" s="190">
        <f>SUM(Q17:Q18)</f>
        <v>0</v>
      </c>
      <c r="R19" s="194">
        <f>R17*Q17+R18*Q18</f>
        <v>0</v>
      </c>
      <c r="S19" s="194">
        <f>SUM(S17:S18)</f>
        <v>0</v>
      </c>
      <c r="T19" s="194">
        <f>S17*T17+S18*T18</f>
        <v>0</v>
      </c>
      <c r="U19" s="194">
        <f>SUM(U17:U18)</f>
        <v>0</v>
      </c>
      <c r="V19" s="194">
        <f>V17*U17+V18*U18</f>
        <v>0</v>
      </c>
      <c r="W19" s="194">
        <f>SUM(W17:W18)</f>
        <v>0</v>
      </c>
      <c r="X19" s="194">
        <f>X17*W17+X18*W18</f>
        <v>0</v>
      </c>
      <c r="Y19" s="194">
        <f>SUM(Y17:Y18)</f>
        <v>0</v>
      </c>
      <c r="Z19" s="194">
        <f>Z17*Y17+Z18*Y18</f>
        <v>0</v>
      </c>
      <c r="AA19" s="194">
        <f>SUM(AA17:AA18)</f>
        <v>0</v>
      </c>
      <c r="AB19" s="194">
        <f>AB17*AA17+AB18*AA18</f>
        <v>0</v>
      </c>
      <c r="AC19" s="190">
        <f>SUM(AC17:AC18)</f>
        <v>12</v>
      </c>
      <c r="AD19" s="190">
        <f>SUM(AD17:AD18)</f>
        <v>0</v>
      </c>
      <c r="AE19" s="190">
        <f>SUM(AE17:AE18)</f>
        <v>12</v>
      </c>
      <c r="AF19" s="190"/>
    </row>
    <row r="20" spans="1:32" s="140" customFormat="1" x14ac:dyDescent="0.25">
      <c r="A20" s="700" t="s">
        <v>230</v>
      </c>
      <c r="B20" s="700"/>
      <c r="C20" s="700"/>
      <c r="D20" s="700"/>
      <c r="E20" s="700"/>
      <c r="F20" s="189"/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2"/>
    </row>
    <row r="21" spans="1:32" s="399" customFormat="1" ht="31.5" customHeight="1" x14ac:dyDescent="0.25">
      <c r="A21" s="397">
        <v>4</v>
      </c>
      <c r="B21" s="717" t="s">
        <v>152</v>
      </c>
      <c r="C21" s="718"/>
      <c r="D21" s="346" t="s">
        <v>88</v>
      </c>
      <c r="E21" s="346" t="s">
        <v>88</v>
      </c>
      <c r="F21" s="187">
        <f>G21+I21+K21+M21+O21+Q21+S21</f>
        <v>2</v>
      </c>
      <c r="G21" s="187"/>
      <c r="H21" s="187"/>
      <c r="I21" s="187"/>
      <c r="J21" s="187"/>
      <c r="K21" s="193">
        <v>2</v>
      </c>
      <c r="L21" s="193">
        <v>3</v>
      </c>
      <c r="M21" s="193"/>
      <c r="N21" s="193"/>
      <c r="O21" s="193"/>
      <c r="P21" s="193"/>
      <c r="Q21" s="193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>
        <f>G21*H21+I21*J21+K21*L21+M21*N21+O21*P21+Q21*R21+S21*T21+U21*V21+W21*X21+Y21*Z21+AA21*AB21-AD21</f>
        <v>6</v>
      </c>
      <c r="AD21" s="191"/>
      <c r="AE21" s="191">
        <f>AC21+AD21</f>
        <v>6</v>
      </c>
      <c r="AF21" s="193">
        <v>9</v>
      </c>
    </row>
    <row r="22" spans="1:32" s="140" customFormat="1" x14ac:dyDescent="0.25">
      <c r="A22" s="683" t="s">
        <v>54</v>
      </c>
      <c r="B22" s="683"/>
      <c r="C22" s="683"/>
      <c r="D22" s="683"/>
      <c r="E22" s="683"/>
      <c r="F22" s="189">
        <f>SUM(F21:F21)</f>
        <v>2</v>
      </c>
      <c r="G22" s="189">
        <f>SUM(G21)</f>
        <v>0</v>
      </c>
      <c r="H22" s="189">
        <f>G21*H21</f>
        <v>0</v>
      </c>
      <c r="I22" s="189">
        <f>SUM(I21:I21)</f>
        <v>0</v>
      </c>
      <c r="J22" s="189">
        <f>J21*I21</f>
        <v>0</v>
      </c>
      <c r="K22" s="190">
        <f>SUM(K21:K21)</f>
        <v>2</v>
      </c>
      <c r="L22" s="194">
        <f>L21*K21</f>
        <v>6</v>
      </c>
      <c r="M22" s="190">
        <f>SUM(M21)</f>
        <v>0</v>
      </c>
      <c r="N22" s="194">
        <f>N21*M21</f>
        <v>0</v>
      </c>
      <c r="O22" s="190">
        <f>SUM(O21)</f>
        <v>0</v>
      </c>
      <c r="P22" s="194">
        <f>P21*O21</f>
        <v>0</v>
      </c>
      <c r="Q22" s="190">
        <f>SUM(Q21)</f>
        <v>0</v>
      </c>
      <c r="R22" s="194">
        <f>R21*Q21</f>
        <v>0</v>
      </c>
      <c r="S22" s="194">
        <f>SUM(S21)</f>
        <v>0</v>
      </c>
      <c r="T22" s="194">
        <f>S21*T21</f>
        <v>0</v>
      </c>
      <c r="U22" s="194"/>
      <c r="V22" s="194"/>
      <c r="W22" s="194"/>
      <c r="X22" s="194"/>
      <c r="Y22" s="194"/>
      <c r="Z22" s="194"/>
      <c r="AA22" s="194"/>
      <c r="AB22" s="194"/>
      <c r="AC22" s="190">
        <f>SUM(AC21:AC21)</f>
        <v>6</v>
      </c>
      <c r="AD22" s="190">
        <f>SUM(AD21)</f>
        <v>0</v>
      </c>
      <c r="AE22" s="190">
        <f>SUM(AE21:AE21)</f>
        <v>6</v>
      </c>
      <c r="AF22" s="190"/>
    </row>
    <row r="23" spans="1:32" s="140" customFormat="1" ht="15.75" customHeight="1" x14ac:dyDescent="0.25">
      <c r="A23" s="700" t="s">
        <v>22</v>
      </c>
      <c r="B23" s="700"/>
      <c r="C23" s="700"/>
      <c r="D23" s="700"/>
      <c r="E23" s="700"/>
      <c r="F23" s="189"/>
      <c r="G23" s="189"/>
      <c r="H23" s="189"/>
      <c r="I23" s="189"/>
      <c r="J23" s="189"/>
      <c r="K23" s="190"/>
      <c r="L23" s="190"/>
      <c r="M23" s="190"/>
      <c r="N23" s="190"/>
      <c r="O23" s="190"/>
      <c r="P23" s="190"/>
      <c r="Q23" s="190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2"/>
    </row>
    <row r="24" spans="1:32" s="399" customFormat="1" ht="18" customHeight="1" x14ac:dyDescent="0.25">
      <c r="A24" s="397">
        <v>5</v>
      </c>
      <c r="B24" s="683" t="s">
        <v>446</v>
      </c>
      <c r="C24" s="683"/>
      <c r="D24" s="346" t="s">
        <v>153</v>
      </c>
      <c r="E24" s="346" t="s">
        <v>153</v>
      </c>
      <c r="F24" s="187">
        <f>G24+I24+K24+M24+O24+Q24+S24</f>
        <v>2</v>
      </c>
      <c r="G24" s="187"/>
      <c r="H24" s="187"/>
      <c r="I24" s="187"/>
      <c r="J24" s="187"/>
      <c r="K24" s="193">
        <v>1</v>
      </c>
      <c r="L24" s="193">
        <v>4</v>
      </c>
      <c r="M24" s="193">
        <v>1</v>
      </c>
      <c r="N24" s="193">
        <v>4</v>
      </c>
      <c r="O24" s="193"/>
      <c r="P24" s="193"/>
      <c r="Q24" s="193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>
        <f>G24*H24+I24*J24+K24*L24+M24*N24+O24*P24+Q24*R24+S24*T24+U24*V24+W24*X24+Y24*Z24+AA24*AB24-AD24</f>
        <v>8</v>
      </c>
      <c r="AD24" s="191"/>
      <c r="AE24" s="191">
        <f>AC24+AD24</f>
        <v>8</v>
      </c>
      <c r="AF24" s="193">
        <v>9</v>
      </c>
    </row>
    <row r="25" spans="1:32" s="140" customFormat="1" x14ac:dyDescent="0.25">
      <c r="A25" s="642" t="s">
        <v>54</v>
      </c>
      <c r="B25" s="642"/>
      <c r="C25" s="642"/>
      <c r="D25" s="642"/>
      <c r="E25" s="642"/>
      <c r="F25" s="189">
        <f>SUM(F24)</f>
        <v>2</v>
      </c>
      <c r="G25" s="189">
        <f>SUM(G24)</f>
        <v>0</v>
      </c>
      <c r="H25" s="189">
        <f>H24*G24</f>
        <v>0</v>
      </c>
      <c r="I25" s="189">
        <f>SUM(I24)</f>
        <v>0</v>
      </c>
      <c r="J25" s="189">
        <f>J24*I24</f>
        <v>0</v>
      </c>
      <c r="K25" s="190">
        <f>SUM(K24)</f>
        <v>1</v>
      </c>
      <c r="L25" s="194">
        <f>L24*K24</f>
        <v>4</v>
      </c>
      <c r="M25" s="190">
        <f>SUM(M24)</f>
        <v>1</v>
      </c>
      <c r="N25" s="194">
        <f>N24*M24</f>
        <v>4</v>
      </c>
      <c r="O25" s="190">
        <f>SUM(O24)</f>
        <v>0</v>
      </c>
      <c r="P25" s="194">
        <f>P24*O24</f>
        <v>0</v>
      </c>
      <c r="Q25" s="190">
        <f>SUM(Q24)</f>
        <v>0</v>
      </c>
      <c r="R25" s="194">
        <f>R24*Q24</f>
        <v>0</v>
      </c>
      <c r="S25" s="194">
        <f>SUM(S24)</f>
        <v>0</v>
      </c>
      <c r="T25" s="194">
        <f>S24*T24</f>
        <v>0</v>
      </c>
      <c r="U25" s="194">
        <f>SUM(U24)</f>
        <v>0</v>
      </c>
      <c r="V25" s="194">
        <f>V24*U24</f>
        <v>0</v>
      </c>
      <c r="W25" s="194">
        <f>SUM(W24)</f>
        <v>0</v>
      </c>
      <c r="X25" s="194">
        <f>X24*W24</f>
        <v>0</v>
      </c>
      <c r="Y25" s="194">
        <f>SUM(Y24)</f>
        <v>0</v>
      </c>
      <c r="Z25" s="194">
        <f>Z24*Y24</f>
        <v>0</v>
      </c>
      <c r="AA25" s="194">
        <f>SUM(AA24)</f>
        <v>0</v>
      </c>
      <c r="AB25" s="194">
        <f>AB24*AA24</f>
        <v>0</v>
      </c>
      <c r="AC25" s="190">
        <f>SUM(AC24)</f>
        <v>8</v>
      </c>
      <c r="AD25" s="190">
        <f>SUM(AD24)</f>
        <v>0</v>
      </c>
      <c r="AE25" s="190">
        <f>SUM(AE24)</f>
        <v>8</v>
      </c>
      <c r="AF25" s="190"/>
    </row>
    <row r="26" spans="1:32" s="140" customFormat="1" ht="20.25" customHeight="1" x14ac:dyDescent="0.25">
      <c r="A26" s="714" t="s">
        <v>21</v>
      </c>
      <c r="B26" s="715"/>
      <c r="C26" s="715"/>
      <c r="D26" s="715"/>
      <c r="E26" s="716"/>
      <c r="F26" s="195"/>
      <c r="G26" s="195"/>
      <c r="H26" s="195"/>
      <c r="I26" s="195"/>
      <c r="J26" s="195"/>
      <c r="K26" s="190"/>
      <c r="L26" s="194"/>
      <c r="M26" s="190"/>
      <c r="N26" s="194"/>
      <c r="O26" s="190"/>
      <c r="P26" s="194"/>
      <c r="Q26" s="190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0"/>
      <c r="AD26" s="190"/>
      <c r="AE26" s="190"/>
      <c r="AF26" s="190"/>
    </row>
    <row r="27" spans="1:32" s="399" customFormat="1" ht="16.5" customHeight="1" x14ac:dyDescent="0.25">
      <c r="A27" s="414"/>
      <c r="B27" s="414"/>
      <c r="C27" s="414" t="s">
        <v>268</v>
      </c>
      <c r="D27" s="414" t="s">
        <v>269</v>
      </c>
      <c r="E27" s="414" t="s">
        <v>269</v>
      </c>
      <c r="F27" s="187">
        <f>G27+I27+K27+M27+O27+Q27+S27</f>
        <v>1</v>
      </c>
      <c r="G27" s="187"/>
      <c r="H27" s="187"/>
      <c r="I27" s="187"/>
      <c r="J27" s="187"/>
      <c r="K27" s="193">
        <v>1</v>
      </c>
      <c r="L27" s="191">
        <v>4</v>
      </c>
      <c r="M27" s="193"/>
      <c r="N27" s="191"/>
      <c r="O27" s="193"/>
      <c r="P27" s="191"/>
      <c r="Q27" s="193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3">
        <f>G27*H27+I27*J27+K27*L27+M27*N27+O27*P27+Q27*R27+S27*T27+U27*V27+W27*X27+Y27*Z27+AA27*AB27-AD27</f>
        <v>4</v>
      </c>
      <c r="AD27" s="193"/>
      <c r="AE27" s="193">
        <f>AC27+AD27</f>
        <v>4</v>
      </c>
      <c r="AF27" s="193">
        <v>9</v>
      </c>
    </row>
    <row r="28" spans="1:32" s="140" customFormat="1" x14ac:dyDescent="0.25">
      <c r="A28" s="696" t="s">
        <v>54</v>
      </c>
      <c r="B28" s="697"/>
      <c r="C28" s="697"/>
      <c r="D28" s="697"/>
      <c r="E28" s="698"/>
      <c r="F28" s="189">
        <f>SUM(F27)</f>
        <v>1</v>
      </c>
      <c r="G28" s="189"/>
      <c r="H28" s="189"/>
      <c r="I28" s="189"/>
      <c r="J28" s="189"/>
      <c r="K28" s="190">
        <f>SUM(K27)</f>
        <v>1</v>
      </c>
      <c r="L28" s="194">
        <f>K27*L27</f>
        <v>4</v>
      </c>
      <c r="M28" s="190">
        <f>SUM(M27)</f>
        <v>0</v>
      </c>
      <c r="N28" s="194">
        <f>M27*N27</f>
        <v>0</v>
      </c>
      <c r="O28" s="190">
        <f>SUM(O27)</f>
        <v>0</v>
      </c>
      <c r="P28" s="194">
        <f>O27*P27</f>
        <v>0</v>
      </c>
      <c r="Q28" s="190">
        <f>SUM(Q27)</f>
        <v>0</v>
      </c>
      <c r="R28" s="194">
        <f>P27*Q27</f>
        <v>0</v>
      </c>
      <c r="S28" s="194">
        <f>SUM(S27)</f>
        <v>0</v>
      </c>
      <c r="T28" s="194">
        <f>S27*T27</f>
        <v>0</v>
      </c>
      <c r="U28" s="194"/>
      <c r="V28" s="194"/>
      <c r="W28" s="194"/>
      <c r="X28" s="194"/>
      <c r="Y28" s="194"/>
      <c r="Z28" s="194"/>
      <c r="AA28" s="194"/>
      <c r="AB28" s="194"/>
      <c r="AC28" s="190">
        <f>SUM(AC27)</f>
        <v>4</v>
      </c>
      <c r="AD28" s="190">
        <f>SUM(AD27)</f>
        <v>0</v>
      </c>
      <c r="AE28" s="190">
        <f>SUM(AE27)</f>
        <v>4</v>
      </c>
      <c r="AF28" s="190"/>
    </row>
    <row r="29" spans="1:32" s="140" customFormat="1" x14ac:dyDescent="0.25">
      <c r="A29" s="137"/>
      <c r="B29" s="137"/>
      <c r="C29" s="683" t="s">
        <v>24</v>
      </c>
      <c r="D29" s="683"/>
      <c r="E29" s="683"/>
      <c r="F29" s="188">
        <f>F15+F19+F22+F25+F28</f>
        <v>8</v>
      </c>
      <c r="G29" s="188">
        <f>G28+G25+G22+G19+G15</f>
        <v>0</v>
      </c>
      <c r="H29" s="188">
        <f>H28+H25+H22+H19+H15</f>
        <v>0</v>
      </c>
      <c r="I29" s="188">
        <f>I28+I25+I22+I19+I15</f>
        <v>0</v>
      </c>
      <c r="J29" s="188">
        <f>J28+J25+J22+J19+J15</f>
        <v>0</v>
      </c>
      <c r="K29" s="189">
        <f>K28+K25+K22+K19+K15</f>
        <v>5</v>
      </c>
      <c r="L29" s="189">
        <f t="shared" ref="L29:R29" si="0">L15+L19+L22+L25+L28</f>
        <v>18</v>
      </c>
      <c r="M29" s="189">
        <f t="shared" si="0"/>
        <v>2</v>
      </c>
      <c r="N29" s="189">
        <f t="shared" si="0"/>
        <v>10</v>
      </c>
      <c r="O29" s="189">
        <f t="shared" si="0"/>
        <v>1</v>
      </c>
      <c r="P29" s="189">
        <f t="shared" si="0"/>
        <v>6</v>
      </c>
      <c r="Q29" s="189">
        <f t="shared" si="0"/>
        <v>0</v>
      </c>
      <c r="R29" s="189">
        <f t="shared" si="0"/>
        <v>0</v>
      </c>
      <c r="S29" s="189">
        <f>S28+S25+S22+S19+S15</f>
        <v>0</v>
      </c>
      <c r="T29" s="189">
        <f>T28+T25+T22+T19+T15</f>
        <v>0</v>
      </c>
      <c r="U29" s="189"/>
      <c r="V29" s="189"/>
      <c r="W29" s="189"/>
      <c r="X29" s="189"/>
      <c r="Y29" s="189"/>
      <c r="Z29" s="189"/>
      <c r="AA29" s="189"/>
      <c r="AB29" s="189"/>
      <c r="AC29" s="189">
        <f>AC15+AC19+AC22+AC25+AC28</f>
        <v>34</v>
      </c>
      <c r="AD29" s="189">
        <f>+AD19+AD22+AD25+AD28</f>
        <v>0</v>
      </c>
      <c r="AE29" s="189">
        <f>AE15+AE19+AE22+AE25+AE28</f>
        <v>34</v>
      </c>
      <c r="AF29" s="190"/>
    </row>
    <row r="30" spans="1:32" s="140" customFormat="1" ht="15.75" customHeight="1" x14ac:dyDescent="0.25">
      <c r="A30" s="700" t="s">
        <v>362</v>
      </c>
      <c r="B30" s="700"/>
      <c r="C30" s="700"/>
      <c r="D30" s="700"/>
      <c r="E30" s="700"/>
      <c r="F30" s="196"/>
      <c r="G30" s="196"/>
      <c r="H30" s="196"/>
      <c r="I30" s="196"/>
      <c r="J30" s="196"/>
      <c r="K30" s="197"/>
      <c r="L30" s="197"/>
      <c r="M30" s="197"/>
      <c r="N30" s="197"/>
      <c r="O30" s="197"/>
      <c r="P30" s="197"/>
      <c r="Q30" s="197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9"/>
    </row>
    <row r="31" spans="1:32" s="399" customFormat="1" ht="15.75" customHeight="1" x14ac:dyDescent="0.25">
      <c r="A31" s="397" t="s">
        <v>33</v>
      </c>
      <c r="B31" s="683" t="s">
        <v>474</v>
      </c>
      <c r="C31" s="683"/>
      <c r="D31" s="548" t="s">
        <v>352</v>
      </c>
      <c r="E31" s="346" t="s">
        <v>154</v>
      </c>
      <c r="F31" s="187">
        <f>G31+I31+K31+M31+O31+Q31+S31</f>
        <v>1</v>
      </c>
      <c r="G31" s="187"/>
      <c r="H31" s="187"/>
      <c r="I31" s="187"/>
      <c r="J31" s="187"/>
      <c r="K31" s="193"/>
      <c r="L31" s="193"/>
      <c r="M31" s="193">
        <v>1</v>
      </c>
      <c r="N31" s="193">
        <v>4</v>
      </c>
      <c r="O31" s="193"/>
      <c r="P31" s="193"/>
      <c r="Q31" s="193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>
        <f>G31*H31+I31*J31+K31*L31+M31*N31+O31*P31+Q31*R31+S31*T31+U31*V31+W31*X31+Y31*Z31+AA31*AB31-AD31</f>
        <v>4</v>
      </c>
      <c r="AD31" s="191"/>
      <c r="AE31" s="191">
        <f>AC31+AD31</f>
        <v>4</v>
      </c>
      <c r="AF31" s="193">
        <v>39</v>
      </c>
    </row>
    <row r="32" spans="1:32" s="399" customFormat="1" ht="16.5" customHeight="1" x14ac:dyDescent="0.25">
      <c r="A32" s="397">
        <v>7</v>
      </c>
      <c r="B32" s="346"/>
      <c r="C32" s="346" t="s">
        <v>340</v>
      </c>
      <c r="D32" s="549"/>
      <c r="E32" s="346" t="s">
        <v>373</v>
      </c>
      <c r="F32" s="187">
        <f>G32+I32+K32+M32+O32+Q32+S32</f>
        <v>2</v>
      </c>
      <c r="G32" s="187"/>
      <c r="H32" s="187"/>
      <c r="I32" s="187"/>
      <c r="J32" s="187"/>
      <c r="K32" s="193"/>
      <c r="L32" s="193"/>
      <c r="M32" s="193">
        <v>2</v>
      </c>
      <c r="N32" s="193">
        <v>2</v>
      </c>
      <c r="O32" s="193"/>
      <c r="P32" s="193"/>
      <c r="Q32" s="193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>
        <f>G32*H32+I32*J32+K32*L32+M32*N32+O32*P32+Q32*R32+S32*T32+U32*V32+W32*X32+Y32*Z32+AA32*AB32-AD32</f>
        <v>4</v>
      </c>
      <c r="AD32" s="191"/>
      <c r="AE32" s="191">
        <f>AC32+AD32</f>
        <v>4</v>
      </c>
      <c r="AF32" s="193">
        <v>9</v>
      </c>
    </row>
    <row r="33" spans="1:32" s="141" customFormat="1" ht="19.5" customHeight="1" x14ac:dyDescent="0.25">
      <c r="A33" s="684" t="s">
        <v>214</v>
      </c>
      <c r="B33" s="685"/>
      <c r="C33" s="685"/>
      <c r="D33" s="685"/>
      <c r="E33" s="686"/>
      <c r="F33" s="189">
        <f>SUM(F31:F32)</f>
        <v>3</v>
      </c>
      <c r="G33" s="189">
        <f>SUM(G31:G32)</f>
        <v>0</v>
      </c>
      <c r="H33" s="189">
        <f>G31*H31+G32*H32</f>
        <v>0</v>
      </c>
      <c r="I33" s="189">
        <f>SUM(I31:I32)</f>
        <v>0</v>
      </c>
      <c r="J33" s="189">
        <f>I31*J31+I32*J32</f>
        <v>0</v>
      </c>
      <c r="K33" s="190">
        <f>SUM(K31:K32)</f>
        <v>0</v>
      </c>
      <c r="L33" s="190">
        <f>K31*L31+K32*L32</f>
        <v>0</v>
      </c>
      <c r="M33" s="190">
        <f>SUM(M31:M32)</f>
        <v>3</v>
      </c>
      <c r="N33" s="190">
        <f>M31*N31+M32*N32</f>
        <v>8</v>
      </c>
      <c r="O33" s="190">
        <f>SUM(O31:O32)</f>
        <v>0</v>
      </c>
      <c r="P33" s="190">
        <f>O31*P31+O32*P32</f>
        <v>0</v>
      </c>
      <c r="Q33" s="190">
        <f>SUM(Q31:Q32)</f>
        <v>0</v>
      </c>
      <c r="R33" s="194">
        <f>Q31*R31+Q32*R32</f>
        <v>0</v>
      </c>
      <c r="S33" s="194">
        <f>SUM(S31:S32)</f>
        <v>0</v>
      </c>
      <c r="T33" s="194">
        <f>S31*T31+S32*T32</f>
        <v>0</v>
      </c>
      <c r="U33" s="194">
        <f>SUM(U31:U32)</f>
        <v>0</v>
      </c>
      <c r="V33" s="194">
        <f>U31*V31+U32*V32</f>
        <v>0</v>
      </c>
      <c r="W33" s="194">
        <f>SUM(W31:W32)</f>
        <v>0</v>
      </c>
      <c r="X33" s="194">
        <f>W31*X31+W32*X32</f>
        <v>0</v>
      </c>
      <c r="Y33" s="194">
        <f>SUM(Y31:Y32)</f>
        <v>0</v>
      </c>
      <c r="Z33" s="194">
        <f>Y31*Z31+Y32*Z32</f>
        <v>0</v>
      </c>
      <c r="AA33" s="194">
        <f>SUM(AA31:AA32)</f>
        <v>0</v>
      </c>
      <c r="AB33" s="194">
        <f>AA31*AB31+AA32*AB32</f>
        <v>0</v>
      </c>
      <c r="AC33" s="194">
        <f>SUM(AC31:AC32)</f>
        <v>8</v>
      </c>
      <c r="AD33" s="194"/>
      <c r="AE33" s="194">
        <f>SUM(AE31:AE32)</f>
        <v>8</v>
      </c>
      <c r="AF33" s="193"/>
    </row>
    <row r="34" spans="1:32" s="141" customFormat="1" ht="20.25" customHeight="1" x14ac:dyDescent="0.25">
      <c r="A34" s="687" t="s">
        <v>361</v>
      </c>
      <c r="B34" s="688"/>
      <c r="C34" s="688"/>
      <c r="D34" s="688"/>
      <c r="E34" s="689"/>
      <c r="F34" s="187"/>
      <c r="G34" s="187"/>
      <c r="H34" s="187"/>
      <c r="I34" s="187"/>
      <c r="J34" s="187"/>
      <c r="K34" s="193"/>
      <c r="L34" s="193"/>
      <c r="M34" s="193"/>
      <c r="N34" s="193"/>
      <c r="O34" s="193"/>
      <c r="P34" s="193"/>
      <c r="Q34" s="193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3"/>
    </row>
    <row r="35" spans="1:32" s="399" customFormat="1" ht="17.25" customHeight="1" x14ac:dyDescent="0.25">
      <c r="A35" s="397">
        <v>8</v>
      </c>
      <c r="B35" s="683" t="s">
        <v>266</v>
      </c>
      <c r="C35" s="683"/>
      <c r="D35" s="398" t="s">
        <v>261</v>
      </c>
      <c r="E35" s="346" t="s">
        <v>253</v>
      </c>
      <c r="F35" s="187">
        <f>G35+I35+K35+M35+O35+Q35+S35</f>
        <v>1</v>
      </c>
      <c r="G35" s="187"/>
      <c r="H35" s="187"/>
      <c r="I35" s="187"/>
      <c r="J35" s="187"/>
      <c r="K35" s="193"/>
      <c r="L35" s="193"/>
      <c r="M35" s="193">
        <v>1</v>
      </c>
      <c r="N35" s="193">
        <v>4</v>
      </c>
      <c r="O35" s="193"/>
      <c r="P35" s="193"/>
      <c r="Q35" s="193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>
        <f>G35*H35+I35*J35+K35*L35+M35*N35+O35*P35+Q35*R35+S35*T35+U35*V35+W35*X35+Y35*Z35+AA35*AB35-AD35</f>
        <v>4</v>
      </c>
      <c r="AD35" s="191"/>
      <c r="AE35" s="191">
        <f>AC35+AD35</f>
        <v>4</v>
      </c>
      <c r="AF35" s="193">
        <v>9</v>
      </c>
    </row>
    <row r="36" spans="1:32" s="140" customFormat="1" ht="15" customHeight="1" x14ac:dyDescent="0.25">
      <c r="A36" s="683" t="s">
        <v>54</v>
      </c>
      <c r="B36" s="683"/>
      <c r="C36" s="683"/>
      <c r="D36" s="683"/>
      <c r="E36" s="683"/>
      <c r="F36" s="189">
        <f>SUM(F35)</f>
        <v>1</v>
      </c>
      <c r="G36" s="189"/>
      <c r="H36" s="189"/>
      <c r="I36" s="189"/>
      <c r="J36" s="189"/>
      <c r="K36" s="190">
        <f>SUM(K35)</f>
        <v>0</v>
      </c>
      <c r="L36" s="194">
        <f>L35*K35</f>
        <v>0</v>
      </c>
      <c r="M36" s="190">
        <f>SUM(M35)</f>
        <v>1</v>
      </c>
      <c r="N36" s="194">
        <f>N35*M35</f>
        <v>4</v>
      </c>
      <c r="O36" s="190">
        <f>SUM(O35)</f>
        <v>0</v>
      </c>
      <c r="P36" s="194">
        <f>P35*O35</f>
        <v>0</v>
      </c>
      <c r="Q36" s="190">
        <f>SUM(Q35)</f>
        <v>0</v>
      </c>
      <c r="R36" s="194">
        <f>R31*Q31+Q32*R32+R35*Q35</f>
        <v>0</v>
      </c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0">
        <f>SUM(AC35)</f>
        <v>4</v>
      </c>
      <c r="AD36" s="190">
        <f>SUM(AD31:AD35)</f>
        <v>0</v>
      </c>
      <c r="AE36" s="190">
        <f>SUM(AE35)</f>
        <v>4</v>
      </c>
      <c r="AF36" s="190"/>
    </row>
    <row r="37" spans="1:32" s="140" customFormat="1" ht="36" hidden="1" customHeight="1" x14ac:dyDescent="0.25">
      <c r="A37" s="701" t="s">
        <v>433</v>
      </c>
      <c r="B37" s="702"/>
      <c r="C37" s="702"/>
      <c r="D37" s="702"/>
      <c r="E37" s="703"/>
      <c r="F37" s="189"/>
      <c r="G37" s="189"/>
      <c r="H37" s="189"/>
      <c r="I37" s="189"/>
      <c r="J37" s="189"/>
      <c r="K37" s="190"/>
      <c r="L37" s="194"/>
      <c r="M37" s="190"/>
      <c r="N37" s="194"/>
      <c r="O37" s="190"/>
      <c r="P37" s="194"/>
      <c r="Q37" s="190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0"/>
      <c r="AD37" s="190"/>
      <c r="AE37" s="190"/>
      <c r="AF37" s="190"/>
    </row>
    <row r="38" spans="1:32" s="399" customFormat="1" hidden="1" x14ac:dyDescent="0.25">
      <c r="A38" s="445"/>
      <c r="B38" s="445"/>
      <c r="C38" s="445"/>
      <c r="D38" s="445"/>
      <c r="E38" s="445"/>
      <c r="F38" s="189">
        <f>G38+I38+K38+M38+O38+Q38+S38</f>
        <v>0</v>
      </c>
      <c r="G38" s="189"/>
      <c r="H38" s="189"/>
      <c r="I38" s="189"/>
      <c r="J38" s="189"/>
      <c r="K38" s="190"/>
      <c r="L38" s="194"/>
      <c r="M38" s="190"/>
      <c r="N38" s="194"/>
      <c r="O38" s="190"/>
      <c r="P38" s="194"/>
      <c r="Q38" s="190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0">
        <f>G38*H38+I38*J38+K38*L38+M38*N38+O38*P38+Q38*R38+S38*T38+U38*V38+W38*X38+Y38*Z38+AA38*AB38-AD38</f>
        <v>0</v>
      </c>
      <c r="AD38" s="190"/>
      <c r="AE38" s="190">
        <f>AC38+AD38</f>
        <v>0</v>
      </c>
      <c r="AF38" s="190">
        <v>39</v>
      </c>
    </row>
    <row r="39" spans="1:32" s="140" customFormat="1" hidden="1" x14ac:dyDescent="0.25">
      <c r="A39" s="696" t="s">
        <v>54</v>
      </c>
      <c r="B39" s="697"/>
      <c r="C39" s="697"/>
      <c r="D39" s="697"/>
      <c r="E39" s="698"/>
      <c r="F39" s="189">
        <f>SUM(F38)</f>
        <v>0</v>
      </c>
      <c r="G39" s="189"/>
      <c r="H39" s="189"/>
      <c r="I39" s="189"/>
      <c r="J39" s="189"/>
      <c r="K39" s="190">
        <f>SUM(K38)</f>
        <v>0</v>
      </c>
      <c r="L39" s="194">
        <f>K38*L38</f>
        <v>0</v>
      </c>
      <c r="M39" s="190">
        <f>SUM(M38)</f>
        <v>0</v>
      </c>
      <c r="N39" s="194">
        <f>M38*N38</f>
        <v>0</v>
      </c>
      <c r="O39" s="190">
        <f>SUM(O38)</f>
        <v>0</v>
      </c>
      <c r="P39" s="194">
        <f>O38*P38</f>
        <v>0</v>
      </c>
      <c r="Q39" s="190">
        <f>SUM(Q38)</f>
        <v>0</v>
      </c>
      <c r="R39" s="194">
        <f>Q38*R38</f>
        <v>0</v>
      </c>
      <c r="S39" s="194">
        <f>SUM(S38)</f>
        <v>0</v>
      </c>
      <c r="T39" s="194">
        <f>S38*T38</f>
        <v>0</v>
      </c>
      <c r="U39" s="194">
        <f>SUM(U38)</f>
        <v>0</v>
      </c>
      <c r="V39" s="194">
        <f>U38*V38</f>
        <v>0</v>
      </c>
      <c r="W39" s="194"/>
      <c r="X39" s="194"/>
      <c r="Y39" s="194"/>
      <c r="Z39" s="194"/>
      <c r="AA39" s="194"/>
      <c r="AB39" s="194"/>
      <c r="AC39" s="190">
        <f>SUM(AC38)</f>
        <v>0</v>
      </c>
      <c r="AD39" s="190"/>
      <c r="AE39" s="190">
        <f>SUM(AE38)</f>
        <v>0</v>
      </c>
      <c r="AF39" s="190"/>
    </row>
    <row r="40" spans="1:32" s="140" customFormat="1" ht="18.75" customHeight="1" x14ac:dyDescent="0.25">
      <c r="A40" s="700" t="s">
        <v>247</v>
      </c>
      <c r="B40" s="700"/>
      <c r="C40" s="700"/>
      <c r="D40" s="700"/>
      <c r="E40" s="700"/>
      <c r="F40" s="189"/>
      <c r="G40" s="189"/>
      <c r="H40" s="189"/>
      <c r="I40" s="189"/>
      <c r="J40" s="189"/>
      <c r="K40" s="190"/>
      <c r="L40" s="190"/>
      <c r="M40" s="190"/>
      <c r="N40" s="190"/>
      <c r="O40" s="190"/>
      <c r="P40" s="190"/>
      <c r="Q40" s="190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2"/>
    </row>
    <row r="41" spans="1:32" s="399" customFormat="1" ht="61.5" customHeight="1" x14ac:dyDescent="0.25">
      <c r="A41" s="397"/>
      <c r="B41" s="704" t="s">
        <v>155</v>
      </c>
      <c r="C41" s="705"/>
      <c r="D41" s="347" t="s">
        <v>491</v>
      </c>
      <c r="E41" s="346" t="s">
        <v>204</v>
      </c>
      <c r="F41" s="187">
        <f>G41+I41+K41+M41+O41+Q41+S41</f>
        <v>2</v>
      </c>
      <c r="G41" s="187"/>
      <c r="H41" s="187"/>
      <c r="I41" s="187"/>
      <c r="J41" s="187"/>
      <c r="K41" s="193"/>
      <c r="L41" s="193"/>
      <c r="M41" s="193"/>
      <c r="N41" s="193"/>
      <c r="O41" s="193"/>
      <c r="P41" s="193"/>
      <c r="Q41" s="193">
        <v>1</v>
      </c>
      <c r="R41" s="191">
        <v>1</v>
      </c>
      <c r="S41" s="191">
        <v>1</v>
      </c>
      <c r="T41" s="191">
        <v>1</v>
      </c>
      <c r="U41" s="191"/>
      <c r="V41" s="191"/>
      <c r="W41" s="191"/>
      <c r="X41" s="191"/>
      <c r="Y41" s="191"/>
      <c r="Z41" s="191"/>
      <c r="AA41" s="191"/>
      <c r="AB41" s="191"/>
      <c r="AC41" s="191">
        <f>G41*H41+I41*J41+K41*L41+M41*N41+O41*P41+Q41*R41+S41*T41+U41*V41+W41*X41+Y41*Z41+AA41*AB41-AD41</f>
        <v>2</v>
      </c>
      <c r="AD41" s="191"/>
      <c r="AE41" s="191">
        <f>AC41+AD41</f>
        <v>2</v>
      </c>
      <c r="AF41" s="422">
        <v>39</v>
      </c>
    </row>
    <row r="42" spans="1:32" s="399" customFormat="1" ht="63" customHeight="1" x14ac:dyDescent="0.25">
      <c r="A42" s="397"/>
      <c r="B42" s="706"/>
      <c r="C42" s="707"/>
      <c r="D42" s="347" t="s">
        <v>503</v>
      </c>
      <c r="E42" s="346" t="s">
        <v>495</v>
      </c>
      <c r="F42" s="187">
        <f>G42+I42+K42+M42+O42+Q42+S42</f>
        <v>2</v>
      </c>
      <c r="G42" s="187"/>
      <c r="H42" s="187"/>
      <c r="I42" s="187"/>
      <c r="J42" s="187"/>
      <c r="K42" s="193"/>
      <c r="L42" s="193"/>
      <c r="M42" s="193"/>
      <c r="N42" s="193"/>
      <c r="O42" s="193"/>
      <c r="P42" s="193"/>
      <c r="Q42" s="193">
        <v>1</v>
      </c>
      <c r="R42" s="191">
        <v>1</v>
      </c>
      <c r="S42" s="191">
        <v>1</v>
      </c>
      <c r="T42" s="191">
        <v>1</v>
      </c>
      <c r="U42" s="191"/>
      <c r="V42" s="191"/>
      <c r="W42" s="191"/>
      <c r="X42" s="191"/>
      <c r="Y42" s="191"/>
      <c r="Z42" s="191"/>
      <c r="AA42" s="191"/>
      <c r="AB42" s="191"/>
      <c r="AC42" s="191">
        <f>G42*H42+I42*J42+K42*L42+M42*N42+O42*P42+Q42*R42+S42*T42+U42*V42+W42*X42+Y42*Z42+AA42*AB42-AD42</f>
        <v>2</v>
      </c>
      <c r="AD42" s="191"/>
      <c r="AE42" s="191">
        <f>AC42+AD42</f>
        <v>2</v>
      </c>
      <c r="AF42" s="193">
        <v>39</v>
      </c>
    </row>
    <row r="43" spans="1:32" s="140" customFormat="1" ht="21.75" customHeight="1" x14ac:dyDescent="0.25">
      <c r="A43" s="683" t="s">
        <v>54</v>
      </c>
      <c r="B43" s="683"/>
      <c r="C43" s="683"/>
      <c r="D43" s="683"/>
      <c r="E43" s="683"/>
      <c r="F43" s="189">
        <f>SUM(F41:F42)</f>
        <v>4</v>
      </c>
      <c r="G43" s="189">
        <f>SUM(G41:G42)</f>
        <v>0</v>
      </c>
      <c r="H43" s="189">
        <f>G41*H41+H42*G42</f>
        <v>0</v>
      </c>
      <c r="I43" s="189">
        <f>SUM(I41:I42)</f>
        <v>0</v>
      </c>
      <c r="J43" s="189">
        <f>I41*J41+J42*I42</f>
        <v>0</v>
      </c>
      <c r="K43" s="190">
        <f>SUM(K41:K42)</f>
        <v>0</v>
      </c>
      <c r="L43" s="194">
        <f>L41*K41+L42*K42</f>
        <v>0</v>
      </c>
      <c r="M43" s="190">
        <f>SUM(M41:M42)</f>
        <v>0</v>
      </c>
      <c r="N43" s="194">
        <f>N41*M41+N42*M42</f>
        <v>0</v>
      </c>
      <c r="O43" s="190">
        <f>SUM(O41:O42)</f>
        <v>0</v>
      </c>
      <c r="P43" s="194">
        <f>P41*O41+P42*O42</f>
        <v>0</v>
      </c>
      <c r="Q43" s="190">
        <f>SUM(Q41:Q42)</f>
        <v>2</v>
      </c>
      <c r="R43" s="194">
        <f>Q41*R41+R42*Q42</f>
        <v>2</v>
      </c>
      <c r="S43" s="194">
        <f>SUM(S41:S42)</f>
        <v>2</v>
      </c>
      <c r="T43" s="194">
        <f>S42*T42+S41*T41</f>
        <v>2</v>
      </c>
      <c r="U43" s="194">
        <f>SUM(U41:U42)</f>
        <v>0</v>
      </c>
      <c r="V43" s="194">
        <f>U41*V41+V42*U42</f>
        <v>0</v>
      </c>
      <c r="W43" s="194">
        <f>SUM(W41:W42)</f>
        <v>0</v>
      </c>
      <c r="X43" s="194">
        <f>W41*X41+X42*W42</f>
        <v>0</v>
      </c>
      <c r="Y43" s="194">
        <f>SUM(Y41:Y42)</f>
        <v>0</v>
      </c>
      <c r="Z43" s="194">
        <f>Y41*Z41+Z42*Y42</f>
        <v>0</v>
      </c>
      <c r="AA43" s="194">
        <f>SUM(AA41:AA42)</f>
        <v>0</v>
      </c>
      <c r="AB43" s="194">
        <f>AA41*AB41+AB42*AA42</f>
        <v>0</v>
      </c>
      <c r="AC43" s="190">
        <f>SUM(AC41:AC42)</f>
        <v>4</v>
      </c>
      <c r="AD43" s="190">
        <f>SUM(AD41:AD42)</f>
        <v>0</v>
      </c>
      <c r="AE43" s="190">
        <f>SUM(AE41:AE42)</f>
        <v>4</v>
      </c>
      <c r="AF43" s="190"/>
    </row>
    <row r="44" spans="1:32" s="140" customFormat="1" ht="15.75" customHeight="1" x14ac:dyDescent="0.25">
      <c r="A44" s="700" t="s">
        <v>178</v>
      </c>
      <c r="B44" s="700"/>
      <c r="C44" s="700"/>
      <c r="D44" s="700"/>
      <c r="E44" s="700"/>
      <c r="F44" s="189"/>
      <c r="G44" s="189"/>
      <c r="H44" s="189"/>
      <c r="I44" s="189"/>
      <c r="J44" s="189"/>
      <c r="K44" s="190"/>
      <c r="L44" s="190"/>
      <c r="M44" s="190"/>
      <c r="N44" s="190"/>
      <c r="O44" s="190"/>
      <c r="P44" s="190"/>
      <c r="Q44" s="190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2"/>
    </row>
    <row r="45" spans="1:32" s="399" customFormat="1" ht="24" customHeight="1" x14ac:dyDescent="0.25">
      <c r="A45" s="397" t="s">
        <v>33</v>
      </c>
      <c r="B45" s="683" t="s">
        <v>155</v>
      </c>
      <c r="C45" s="683"/>
      <c r="D45" s="346" t="s">
        <v>74</v>
      </c>
      <c r="E45" s="346" t="s">
        <v>74</v>
      </c>
      <c r="F45" s="187">
        <f>G45+I45+K45+M45+O45+Q45+S45</f>
        <v>3</v>
      </c>
      <c r="G45" s="187"/>
      <c r="H45" s="187"/>
      <c r="I45" s="187"/>
      <c r="J45" s="187"/>
      <c r="K45" s="193">
        <v>2</v>
      </c>
      <c r="L45" s="193">
        <v>1</v>
      </c>
      <c r="M45" s="193"/>
      <c r="N45" s="193"/>
      <c r="O45" s="193">
        <v>1</v>
      </c>
      <c r="P45" s="193">
        <v>2</v>
      </c>
      <c r="Q45" s="193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>
        <f>G45*H45+I45*J45+K45*L45+M45*N45+O45*P45+Q45*R45+S45*T45+U45*V45+W45*X45+Y45*Z45+AA45*AB45-AD45</f>
        <v>4</v>
      </c>
      <c r="AD45" s="191"/>
      <c r="AE45" s="191">
        <f>AC45+AD45</f>
        <v>4</v>
      </c>
      <c r="AF45" s="193">
        <v>39</v>
      </c>
    </row>
    <row r="46" spans="1:32" s="399" customFormat="1" ht="17.25" customHeight="1" x14ac:dyDescent="0.25">
      <c r="A46" s="683">
        <v>10</v>
      </c>
      <c r="B46" s="683"/>
      <c r="C46" s="346" t="s">
        <v>298</v>
      </c>
      <c r="D46" s="548" t="s">
        <v>75</v>
      </c>
      <c r="E46" s="346" t="s">
        <v>75</v>
      </c>
      <c r="F46" s="187">
        <f>G46+I46+K46+M46+O46+Q46+S46</f>
        <v>2</v>
      </c>
      <c r="G46" s="187"/>
      <c r="H46" s="187"/>
      <c r="I46" s="187"/>
      <c r="J46" s="187"/>
      <c r="K46" s="193"/>
      <c r="L46" s="193"/>
      <c r="M46" s="193">
        <v>1</v>
      </c>
      <c r="N46" s="193">
        <v>1</v>
      </c>
      <c r="O46" s="193"/>
      <c r="P46" s="193"/>
      <c r="Q46" s="193"/>
      <c r="R46" s="191"/>
      <c r="S46" s="191">
        <v>1</v>
      </c>
      <c r="T46" s="191">
        <v>1</v>
      </c>
      <c r="U46" s="191"/>
      <c r="V46" s="191"/>
      <c r="W46" s="191"/>
      <c r="X46" s="191"/>
      <c r="Y46" s="191"/>
      <c r="Z46" s="191"/>
      <c r="AA46" s="191"/>
      <c r="AB46" s="191"/>
      <c r="AC46" s="191">
        <f>G46*H46+I46*J46+K46*L46+M46*N46+O46*P46+Q46*R46+S46*T46+U46*V46+W46*X46+Y46*Z46+AA46*AB46-AD46</f>
        <v>2</v>
      </c>
      <c r="AD46" s="191"/>
      <c r="AE46" s="191">
        <f>AC46+AD46</f>
        <v>2</v>
      </c>
      <c r="AF46" s="187">
        <v>9</v>
      </c>
    </row>
    <row r="47" spans="1:32" s="399" customFormat="1" ht="21.75" customHeight="1" x14ac:dyDescent="0.25">
      <c r="A47" s="397">
        <v>11</v>
      </c>
      <c r="B47" s="346"/>
      <c r="C47" s="346" t="s">
        <v>499</v>
      </c>
      <c r="D47" s="549"/>
      <c r="E47" s="346" t="s">
        <v>75</v>
      </c>
      <c r="F47" s="187">
        <f>G47+I47+K47+M47+O47+Q47+S47</f>
        <v>5</v>
      </c>
      <c r="G47" s="187"/>
      <c r="H47" s="187"/>
      <c r="I47" s="187"/>
      <c r="J47" s="187"/>
      <c r="K47" s="193">
        <v>1</v>
      </c>
      <c r="L47" s="193">
        <v>1</v>
      </c>
      <c r="M47" s="193">
        <v>1</v>
      </c>
      <c r="N47" s="193">
        <v>1</v>
      </c>
      <c r="O47" s="193">
        <v>1</v>
      </c>
      <c r="P47" s="193">
        <v>1</v>
      </c>
      <c r="Q47" s="193">
        <v>1</v>
      </c>
      <c r="R47" s="191">
        <v>1</v>
      </c>
      <c r="S47" s="191">
        <v>1</v>
      </c>
      <c r="T47" s="191">
        <v>1</v>
      </c>
      <c r="U47" s="191"/>
      <c r="V47" s="191"/>
      <c r="W47" s="191"/>
      <c r="X47" s="191"/>
      <c r="Y47" s="191"/>
      <c r="Z47" s="191"/>
      <c r="AA47" s="191"/>
      <c r="AB47" s="191"/>
      <c r="AC47" s="191">
        <f>G47*H47+I47*J47+K47*L47+M47*N47+O47*P47+Q47*R47+S47*T47+U47*V47+W47*X47+Y47*Z47+AA47*AB47-AD47</f>
        <v>5</v>
      </c>
      <c r="AD47" s="191"/>
      <c r="AE47" s="191">
        <f>AC47+AD47</f>
        <v>5</v>
      </c>
      <c r="AF47" s="193">
        <v>39</v>
      </c>
    </row>
    <row r="48" spans="1:32" s="140" customFormat="1" ht="18" customHeight="1" x14ac:dyDescent="0.25">
      <c r="A48" s="700" t="s">
        <v>54</v>
      </c>
      <c r="B48" s="700"/>
      <c r="C48" s="700"/>
      <c r="D48" s="700"/>
      <c r="E48" s="700"/>
      <c r="F48" s="189">
        <f>SUM(F45:F47)</f>
        <v>10</v>
      </c>
      <c r="G48" s="189">
        <f>SUM(G45:G47)</f>
        <v>0</v>
      </c>
      <c r="H48" s="189">
        <f>G47*H47+H45*G45+H46*G46</f>
        <v>0</v>
      </c>
      <c r="I48" s="189">
        <f>SUM(I45:I47)</f>
        <v>0</v>
      </c>
      <c r="J48" s="189">
        <f>I47*J47+J45*I45+J46*I46</f>
        <v>0</v>
      </c>
      <c r="K48" s="190">
        <f>SUM(K45:K47)</f>
        <v>3</v>
      </c>
      <c r="L48" s="194">
        <f>L45*K45+L46*K46+L47*K47</f>
        <v>3</v>
      </c>
      <c r="M48" s="190">
        <f>SUM(M45:M47)</f>
        <v>2</v>
      </c>
      <c r="N48" s="194">
        <f>M47*N47+N45*M45+N46*M46</f>
        <v>2</v>
      </c>
      <c r="O48" s="190">
        <f>SUM(O45:O47)</f>
        <v>2</v>
      </c>
      <c r="P48" s="194">
        <f>P45*O45+P46*O46+P47*O47</f>
        <v>3</v>
      </c>
      <c r="Q48" s="190">
        <f>SUM(Q45:Q47)</f>
        <v>1</v>
      </c>
      <c r="R48" s="194">
        <f>R45*Q45+R46*Q46+R47*Q47</f>
        <v>1</v>
      </c>
      <c r="S48" s="194">
        <f>SUM(S45:S47)</f>
        <v>2</v>
      </c>
      <c r="T48" s="194">
        <f>S45*T45+S46*T46+S47*T47</f>
        <v>2</v>
      </c>
      <c r="U48" s="194">
        <f t="shared" ref="U48:AE48" si="1">SUM(U45:U47)</f>
        <v>0</v>
      </c>
      <c r="V48" s="194">
        <f>U45*V45+U46*V46+U47*V47</f>
        <v>0</v>
      </c>
      <c r="W48" s="194">
        <f t="shared" si="1"/>
        <v>0</v>
      </c>
      <c r="X48" s="194">
        <f>W45*X45+W46*X46+W47*X47</f>
        <v>0</v>
      </c>
      <c r="Y48" s="194">
        <f>SUM(Y45:Y47)</f>
        <v>0</v>
      </c>
      <c r="Z48" s="194">
        <f>Y47*Z47+Z45*Y45+Z46*Y46</f>
        <v>0</v>
      </c>
      <c r="AA48" s="194">
        <f>SUM(AA45:AA47)</f>
        <v>0</v>
      </c>
      <c r="AB48" s="194">
        <f>AA47*AB47+AB45*AA45+AB46*AA46</f>
        <v>0</v>
      </c>
      <c r="AC48" s="190">
        <f t="shared" si="1"/>
        <v>11</v>
      </c>
      <c r="AD48" s="190">
        <f t="shared" si="1"/>
        <v>0</v>
      </c>
      <c r="AE48" s="190">
        <f t="shared" si="1"/>
        <v>11</v>
      </c>
      <c r="AF48" s="190"/>
    </row>
    <row r="49" spans="1:32" s="140" customFormat="1" ht="20.25" customHeight="1" x14ac:dyDescent="0.25">
      <c r="A49" s="700" t="s">
        <v>255</v>
      </c>
      <c r="B49" s="700"/>
      <c r="C49" s="700"/>
      <c r="D49" s="700"/>
      <c r="E49" s="700"/>
      <c r="F49" s="189">
        <f t="shared" ref="F49:R49" si="2">F36+F43+F48</f>
        <v>15</v>
      </c>
      <c r="G49" s="189">
        <f t="shared" si="2"/>
        <v>0</v>
      </c>
      <c r="H49" s="189">
        <f t="shared" si="2"/>
        <v>0</v>
      </c>
      <c r="I49" s="189">
        <f t="shared" si="2"/>
        <v>0</v>
      </c>
      <c r="J49" s="189">
        <f t="shared" si="2"/>
        <v>0</v>
      </c>
      <c r="K49" s="189">
        <f t="shared" si="2"/>
        <v>3</v>
      </c>
      <c r="L49" s="189">
        <f t="shared" si="2"/>
        <v>3</v>
      </c>
      <c r="M49" s="189">
        <f t="shared" si="2"/>
        <v>3</v>
      </c>
      <c r="N49" s="189">
        <f t="shared" si="2"/>
        <v>6</v>
      </c>
      <c r="O49" s="189">
        <f t="shared" si="2"/>
        <v>2</v>
      </c>
      <c r="P49" s="189">
        <f t="shared" si="2"/>
        <v>3</v>
      </c>
      <c r="Q49" s="189">
        <f t="shared" si="2"/>
        <v>3</v>
      </c>
      <c r="R49" s="189">
        <f t="shared" si="2"/>
        <v>3</v>
      </c>
      <c r="S49" s="189">
        <f t="shared" ref="S49:X49" si="3">S48+S43+S36</f>
        <v>4</v>
      </c>
      <c r="T49" s="189">
        <f t="shared" si="3"/>
        <v>4</v>
      </c>
      <c r="U49" s="189">
        <f t="shared" si="3"/>
        <v>0</v>
      </c>
      <c r="V49" s="189">
        <f t="shared" si="3"/>
        <v>0</v>
      </c>
      <c r="W49" s="189">
        <f t="shared" si="3"/>
        <v>0</v>
      </c>
      <c r="X49" s="189">
        <f t="shared" si="3"/>
        <v>0</v>
      </c>
      <c r="Y49" s="189"/>
      <c r="Z49" s="189"/>
      <c r="AA49" s="189"/>
      <c r="AB49" s="189"/>
      <c r="AC49" s="189">
        <f>AC33+AC36+AC39+AC43+AC48</f>
        <v>27</v>
      </c>
      <c r="AD49" s="189">
        <f>AD36+AD43+AD48</f>
        <v>0</v>
      </c>
      <c r="AE49" s="189">
        <f>AE33+AE36+AE39+AE43+AE48</f>
        <v>27</v>
      </c>
      <c r="AF49" s="190"/>
    </row>
    <row r="50" spans="1:32" s="140" customFormat="1" ht="15.75" customHeight="1" x14ac:dyDescent="0.25">
      <c r="A50" s="713" t="s">
        <v>190</v>
      </c>
      <c r="B50" s="713"/>
      <c r="C50" s="713"/>
      <c r="D50" s="713"/>
      <c r="E50" s="713"/>
      <c r="F50" s="189">
        <f t="shared" ref="F50:R50" si="4">F29+F49</f>
        <v>23</v>
      </c>
      <c r="G50" s="189">
        <f t="shared" si="4"/>
        <v>0</v>
      </c>
      <c r="H50" s="189">
        <f t="shared" si="4"/>
        <v>0</v>
      </c>
      <c r="I50" s="189">
        <f t="shared" si="4"/>
        <v>0</v>
      </c>
      <c r="J50" s="189">
        <f t="shared" si="4"/>
        <v>0</v>
      </c>
      <c r="K50" s="189">
        <f t="shared" si="4"/>
        <v>8</v>
      </c>
      <c r="L50" s="189">
        <f t="shared" si="4"/>
        <v>21</v>
      </c>
      <c r="M50" s="189">
        <f t="shared" si="4"/>
        <v>5</v>
      </c>
      <c r="N50" s="189">
        <f t="shared" si="4"/>
        <v>16</v>
      </c>
      <c r="O50" s="189">
        <f t="shared" si="4"/>
        <v>3</v>
      </c>
      <c r="P50" s="189">
        <f t="shared" si="4"/>
        <v>9</v>
      </c>
      <c r="Q50" s="189">
        <f t="shared" si="4"/>
        <v>3</v>
      </c>
      <c r="R50" s="189">
        <f t="shared" si="4"/>
        <v>3</v>
      </c>
      <c r="S50" s="189">
        <f t="shared" ref="S50:X50" si="5">S49+S29</f>
        <v>4</v>
      </c>
      <c r="T50" s="189">
        <f t="shared" si="5"/>
        <v>4</v>
      </c>
      <c r="U50" s="189">
        <f t="shared" si="5"/>
        <v>0</v>
      </c>
      <c r="V50" s="189">
        <f t="shared" si="5"/>
        <v>0</v>
      </c>
      <c r="W50" s="189">
        <f t="shared" si="5"/>
        <v>0</v>
      </c>
      <c r="X50" s="189">
        <f t="shared" si="5"/>
        <v>0</v>
      </c>
      <c r="Y50" s="189"/>
      <c r="Z50" s="189"/>
      <c r="AA50" s="189"/>
      <c r="AB50" s="189"/>
      <c r="AC50" s="189">
        <f>AC29+AC49</f>
        <v>61</v>
      </c>
      <c r="AD50" s="189">
        <f>AD29+AD49</f>
        <v>0</v>
      </c>
      <c r="AE50" s="189">
        <f>AE29+AE49</f>
        <v>61</v>
      </c>
      <c r="AF50" s="190"/>
    </row>
  </sheetData>
  <sheetProtection selectLockedCells="1" selectUnlockedCells="1"/>
  <mergeCells count="65">
    <mergeCell ref="A9:AF9"/>
    <mergeCell ref="K10:X10"/>
    <mergeCell ref="M11:N11"/>
    <mergeCell ref="U11:V11"/>
    <mergeCell ref="W11:X11"/>
    <mergeCell ref="Q11:R11"/>
    <mergeCell ref="AF10:AF12"/>
    <mergeCell ref="AE10:AE12"/>
    <mergeCell ref="F10:F12"/>
    <mergeCell ref="AD10:AD12"/>
    <mergeCell ref="S11:T11"/>
    <mergeCell ref="G10:J10"/>
    <mergeCell ref="G11:H11"/>
    <mergeCell ref="I11:J11"/>
    <mergeCell ref="AA11:AB11"/>
    <mergeCell ref="O11:P11"/>
    <mergeCell ref="T7:AC7"/>
    <mergeCell ref="T1:AD1"/>
    <mergeCell ref="T2:AC2"/>
    <mergeCell ref="T3:AC3"/>
    <mergeCell ref="T4:AC4"/>
    <mergeCell ref="T6:AC6"/>
    <mergeCell ref="A19:E19"/>
    <mergeCell ref="B21:C21"/>
    <mergeCell ref="A22:E22"/>
    <mergeCell ref="A25:E25"/>
    <mergeCell ref="B24:C24"/>
    <mergeCell ref="A20:E20"/>
    <mergeCell ref="K11:L11"/>
    <mergeCell ref="AC10:AC12"/>
    <mergeCell ref="Y10:AB10"/>
    <mergeCell ref="Y11:Z11"/>
    <mergeCell ref="A50:E50"/>
    <mergeCell ref="A23:E23"/>
    <mergeCell ref="A30:E30"/>
    <mergeCell ref="A16:E16"/>
    <mergeCell ref="B17:C17"/>
    <mergeCell ref="B45:C45"/>
    <mergeCell ref="A44:E44"/>
    <mergeCell ref="A26:E26"/>
    <mergeCell ref="A28:E28"/>
    <mergeCell ref="A49:E49"/>
    <mergeCell ref="A43:E43"/>
    <mergeCell ref="A46:B46"/>
    <mergeCell ref="A48:E48"/>
    <mergeCell ref="D46:D47"/>
    <mergeCell ref="A36:E36"/>
    <mergeCell ref="A40:E40"/>
    <mergeCell ref="A37:E37"/>
    <mergeCell ref="A39:E39"/>
    <mergeCell ref="B41:C42"/>
    <mergeCell ref="B18:C18"/>
    <mergeCell ref="D10:D12"/>
    <mergeCell ref="A13:E13"/>
    <mergeCell ref="A15:E15"/>
    <mergeCell ref="A10:A12"/>
    <mergeCell ref="B10:C12"/>
    <mergeCell ref="E10:E12"/>
    <mergeCell ref="D17:D18"/>
    <mergeCell ref="C29:E29"/>
    <mergeCell ref="A33:E33"/>
    <mergeCell ref="A34:E34"/>
    <mergeCell ref="D31:D32"/>
    <mergeCell ref="B35:C35"/>
    <mergeCell ref="B31:C31"/>
  </mergeCells>
  <phoneticPr fontId="27" type="noConversion"/>
  <pageMargins left="0.39370078740157483" right="0.15748031496062992" top="0.19685039370078741" bottom="0.15748031496062992" header="0.19685039370078741" footer="0.15748031496062992"/>
  <pageSetup paperSize="9" scale="76" firstPageNumber="0" orientation="landscape" horizontalDpi="300" verticalDpi="300" r:id="rId1"/>
  <headerFooter alignWithMargins="0"/>
  <rowBreaks count="1" manualBreakCount="1">
    <brk id="33" max="16383" man="1"/>
  </rowBreaks>
  <colBreaks count="1" manualBreakCount="1"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7"/>
  <sheetViews>
    <sheetView topLeftCell="A28" workbookViewId="0">
      <selection activeCell="AJ54" sqref="AJ54"/>
    </sheetView>
  </sheetViews>
  <sheetFormatPr defaultRowHeight="12.75" x14ac:dyDescent="0.2"/>
  <cols>
    <col min="1" max="1" width="3.140625" style="69" customWidth="1"/>
    <col min="2" max="2" width="18.42578125" style="69" customWidth="1"/>
    <col min="3" max="3" width="20.140625" style="69" customWidth="1"/>
    <col min="4" max="4" width="16.42578125" style="69" customWidth="1"/>
    <col min="5" max="5" width="5.42578125" style="69" customWidth="1"/>
    <col min="6" max="6" width="4.28515625" style="69" customWidth="1"/>
    <col min="7" max="7" width="4.140625" style="69" customWidth="1"/>
    <col min="8" max="8" width="4" style="69" customWidth="1"/>
    <col min="9" max="9" width="4.28515625" style="278" customWidth="1"/>
    <col min="10" max="10" width="3.85546875" style="69" customWidth="1"/>
    <col min="11" max="11" width="4.28515625" style="69" customWidth="1"/>
    <col min="12" max="12" width="3.85546875" style="69" customWidth="1"/>
    <col min="13" max="13" width="3.7109375" style="69" customWidth="1"/>
    <col min="14" max="25" width="3.5703125" style="69" customWidth="1"/>
    <col min="26" max="27" width="4.42578125" style="69" customWidth="1"/>
    <col min="28" max="28" width="4" style="69" customWidth="1"/>
    <col min="29" max="29" width="3.5703125" style="69" customWidth="1"/>
    <col min="30" max="30" width="4.140625" style="69" customWidth="1"/>
    <col min="31" max="31" width="5.42578125" style="69" customWidth="1"/>
    <col min="32" max="32" width="4" style="69" customWidth="1"/>
    <col min="33" max="33" width="5.28515625" style="69" customWidth="1"/>
    <col min="34" max="34" width="4.42578125" style="69" customWidth="1"/>
    <col min="35" max="35" width="4" style="69" customWidth="1"/>
    <col min="36" max="36" width="4.140625" style="69" customWidth="1"/>
    <col min="37" max="37" width="3.140625" style="69" customWidth="1"/>
    <col min="38" max="38" width="3.5703125" style="69" customWidth="1"/>
    <col min="39" max="39" width="3.140625" style="69" customWidth="1"/>
    <col min="40" max="40" width="3.28515625" style="69" customWidth="1"/>
    <col min="41" max="41" width="2.85546875" style="69" customWidth="1"/>
    <col min="42" max="42" width="3.28515625" style="69" customWidth="1"/>
    <col min="43" max="43" width="3.140625" style="69" customWidth="1"/>
    <col min="44" max="44" width="3.5703125" style="69" customWidth="1"/>
    <col min="45" max="45" width="3.140625" style="69" customWidth="1"/>
    <col min="46" max="16384" width="9.140625" style="69"/>
  </cols>
  <sheetData>
    <row r="1" spans="1:34" ht="15.75" x14ac:dyDescent="0.2">
      <c r="S1" s="571" t="s">
        <v>376</v>
      </c>
      <c r="T1" s="571"/>
      <c r="U1" s="571"/>
      <c r="V1" s="571"/>
      <c r="W1" s="571"/>
      <c r="X1" s="571"/>
      <c r="Y1" s="571"/>
      <c r="Z1" s="571"/>
      <c r="AA1" s="571"/>
      <c r="AB1" s="571"/>
      <c r="AC1" s="571"/>
    </row>
    <row r="2" spans="1:34" ht="15.75" x14ac:dyDescent="0.2">
      <c r="S2" s="572" t="s">
        <v>366</v>
      </c>
      <c r="T2" s="572"/>
      <c r="U2" s="572"/>
      <c r="V2" s="572"/>
      <c r="W2" s="572"/>
      <c r="X2" s="572"/>
      <c r="Y2" s="572"/>
      <c r="Z2" s="572"/>
      <c r="AA2" s="572"/>
      <c r="AB2" s="572"/>
      <c r="AC2" s="168"/>
    </row>
    <row r="3" spans="1:34" ht="15.75" x14ac:dyDescent="0.2">
      <c r="S3" s="572" t="s">
        <v>367</v>
      </c>
      <c r="T3" s="572"/>
      <c r="U3" s="572"/>
      <c r="V3" s="572"/>
      <c r="W3" s="572"/>
      <c r="X3" s="572"/>
      <c r="Y3" s="572"/>
      <c r="Z3" s="572"/>
      <c r="AA3" s="572"/>
      <c r="AB3" s="572"/>
      <c r="AC3" s="168"/>
    </row>
    <row r="4" spans="1:34" ht="15.75" x14ac:dyDescent="0.2">
      <c r="S4" s="572" t="s">
        <v>512</v>
      </c>
      <c r="T4" s="572"/>
      <c r="U4" s="572"/>
      <c r="V4" s="572"/>
      <c r="W4" s="572"/>
      <c r="X4" s="572"/>
      <c r="Y4" s="572"/>
      <c r="Z4" s="572"/>
      <c r="AA4" s="572"/>
      <c r="AB4" s="572"/>
      <c r="AC4" s="168"/>
    </row>
    <row r="5" spans="1:34" ht="15.75" x14ac:dyDescent="0.2">
      <c r="S5" s="182" t="s">
        <v>368</v>
      </c>
      <c r="T5" s="182"/>
      <c r="U5" s="182"/>
      <c r="V5" s="182"/>
      <c r="W5" s="182"/>
      <c r="X5" s="270"/>
      <c r="Y5" s="270"/>
      <c r="Z5" s="182"/>
      <c r="AA5" s="182"/>
      <c r="AB5" s="182"/>
      <c r="AC5" s="168"/>
    </row>
    <row r="6" spans="1:34" ht="15.75" x14ac:dyDescent="0.2">
      <c r="S6" s="572" t="s">
        <v>369</v>
      </c>
      <c r="T6" s="572"/>
      <c r="U6" s="572"/>
      <c r="V6" s="572"/>
      <c r="W6" s="572"/>
      <c r="X6" s="572"/>
      <c r="Y6" s="572"/>
      <c r="Z6" s="572"/>
      <c r="AA6" s="572"/>
      <c r="AB6" s="572"/>
      <c r="AC6" s="168"/>
    </row>
    <row r="7" spans="1:34" ht="15.75" x14ac:dyDescent="0.2">
      <c r="S7" s="572" t="s">
        <v>392</v>
      </c>
      <c r="T7" s="572"/>
      <c r="U7" s="572"/>
      <c r="V7" s="572"/>
      <c r="W7" s="572"/>
      <c r="X7" s="572"/>
      <c r="Y7" s="572"/>
      <c r="Z7" s="572"/>
      <c r="AA7" s="572"/>
      <c r="AB7" s="572"/>
      <c r="AC7" s="168"/>
    </row>
    <row r="8" spans="1:34" ht="4.5" customHeight="1" x14ac:dyDescent="0.2"/>
    <row r="9" spans="1:34" ht="37.5" customHeight="1" x14ac:dyDescent="0.2">
      <c r="A9" s="751" t="s">
        <v>395</v>
      </c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</row>
    <row r="10" spans="1:34" ht="38.25" customHeight="1" x14ac:dyDescent="0.2">
      <c r="A10" s="752" t="s">
        <v>0</v>
      </c>
      <c r="B10" s="752" t="s">
        <v>25</v>
      </c>
      <c r="C10" s="752" t="s">
        <v>187</v>
      </c>
      <c r="D10" s="752" t="s">
        <v>157</v>
      </c>
      <c r="E10" s="753" t="s">
        <v>189</v>
      </c>
      <c r="F10" s="756" t="s">
        <v>396</v>
      </c>
      <c r="G10" s="756"/>
      <c r="H10" s="756"/>
      <c r="I10" s="756"/>
      <c r="J10" s="740" t="s">
        <v>397</v>
      </c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2"/>
      <c r="X10" s="740" t="s">
        <v>402</v>
      </c>
      <c r="Y10" s="741"/>
      <c r="Z10" s="741"/>
      <c r="AA10" s="742"/>
      <c r="AB10" s="739" t="s">
        <v>7</v>
      </c>
      <c r="AC10" s="739" t="s">
        <v>8</v>
      </c>
      <c r="AD10" s="737" t="s">
        <v>130</v>
      </c>
      <c r="AE10" s="736" t="s">
        <v>156</v>
      </c>
    </row>
    <row r="11" spans="1:34" ht="18" customHeight="1" x14ac:dyDescent="0.2">
      <c r="A11" s="752"/>
      <c r="B11" s="752"/>
      <c r="C11" s="752"/>
      <c r="D11" s="752"/>
      <c r="E11" s="754"/>
      <c r="F11" s="752" t="s">
        <v>3</v>
      </c>
      <c r="G11" s="752"/>
      <c r="H11" s="752" t="s">
        <v>398</v>
      </c>
      <c r="I11" s="752"/>
      <c r="J11" s="738" t="s">
        <v>3</v>
      </c>
      <c r="K11" s="738"/>
      <c r="L11" s="738" t="s">
        <v>4</v>
      </c>
      <c r="M11" s="738"/>
      <c r="N11" s="738" t="s">
        <v>5</v>
      </c>
      <c r="O11" s="738"/>
      <c r="P11" s="738" t="s">
        <v>6</v>
      </c>
      <c r="Q11" s="738"/>
      <c r="R11" s="743" t="s">
        <v>259</v>
      </c>
      <c r="S11" s="744"/>
      <c r="T11" s="743" t="s">
        <v>280</v>
      </c>
      <c r="U11" s="744"/>
      <c r="V11" s="743" t="s">
        <v>281</v>
      </c>
      <c r="W11" s="744"/>
      <c r="X11" s="743" t="s">
        <v>399</v>
      </c>
      <c r="Y11" s="744"/>
      <c r="Z11" s="743" t="s">
        <v>4</v>
      </c>
      <c r="AA11" s="744"/>
      <c r="AB11" s="739"/>
      <c r="AC11" s="739"/>
      <c r="AD11" s="737"/>
      <c r="AE11" s="736"/>
    </row>
    <row r="12" spans="1:34" ht="19.5" customHeight="1" x14ac:dyDescent="0.2">
      <c r="A12" s="752"/>
      <c r="B12" s="752"/>
      <c r="C12" s="752"/>
      <c r="D12" s="752"/>
      <c r="E12" s="755"/>
      <c r="F12" s="290" t="s">
        <v>27</v>
      </c>
      <c r="G12" s="290" t="s">
        <v>28</v>
      </c>
      <c r="H12" s="291" t="s">
        <v>27</v>
      </c>
      <c r="I12" s="292" t="s">
        <v>28</v>
      </c>
      <c r="J12" s="283" t="s">
        <v>27</v>
      </c>
      <c r="K12" s="71" t="s">
        <v>28</v>
      </c>
      <c r="L12" s="70" t="s">
        <v>27</v>
      </c>
      <c r="M12" s="71" t="s">
        <v>28</v>
      </c>
      <c r="N12" s="70" t="s">
        <v>27</v>
      </c>
      <c r="O12" s="71" t="s">
        <v>28</v>
      </c>
      <c r="P12" s="70" t="s">
        <v>27</v>
      </c>
      <c r="Q12" s="71" t="s">
        <v>28</v>
      </c>
      <c r="R12" s="71" t="s">
        <v>27</v>
      </c>
      <c r="S12" s="71" t="s">
        <v>28</v>
      </c>
      <c r="T12" s="71" t="s">
        <v>27</v>
      </c>
      <c r="U12" s="71" t="s">
        <v>28</v>
      </c>
      <c r="V12" s="71" t="s">
        <v>27</v>
      </c>
      <c r="W12" s="71" t="s">
        <v>28</v>
      </c>
      <c r="X12" s="71" t="s">
        <v>27</v>
      </c>
      <c r="Y12" s="71" t="s">
        <v>28</v>
      </c>
      <c r="Z12" s="71" t="s">
        <v>27</v>
      </c>
      <c r="AA12" s="71" t="s">
        <v>28</v>
      </c>
      <c r="AB12" s="739"/>
      <c r="AC12" s="739"/>
      <c r="AD12" s="737"/>
      <c r="AE12" s="736"/>
    </row>
    <row r="13" spans="1:34" ht="15" customHeight="1" x14ac:dyDescent="0.25">
      <c r="A13" s="732" t="s">
        <v>19</v>
      </c>
      <c r="B13" s="733"/>
      <c r="C13" s="733"/>
      <c r="D13" s="733"/>
      <c r="E13" s="279"/>
      <c r="F13" s="279"/>
      <c r="G13" s="279"/>
      <c r="H13" s="279"/>
      <c r="I13" s="288"/>
      <c r="J13" s="284"/>
      <c r="K13" s="203"/>
      <c r="L13" s="202"/>
      <c r="M13" s="203"/>
      <c r="N13" s="202"/>
      <c r="O13" s="203"/>
      <c r="P13" s="202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1"/>
      <c r="AC13" s="201"/>
      <c r="AD13" s="204"/>
      <c r="AE13" s="205"/>
      <c r="AH13" s="102"/>
    </row>
    <row r="14" spans="1:34" s="143" customFormat="1" ht="33" customHeight="1" x14ac:dyDescent="0.25">
      <c r="A14" s="348">
        <v>1</v>
      </c>
      <c r="B14" s="348" t="s">
        <v>299</v>
      </c>
      <c r="C14" s="348" t="s">
        <v>342</v>
      </c>
      <c r="D14" s="348" t="s">
        <v>213</v>
      </c>
      <c r="E14" s="415">
        <f>F14+H14+J14+L14+N14+P14+R14+T14+V14+X14+Z14</f>
        <v>2</v>
      </c>
      <c r="F14" s="415"/>
      <c r="G14" s="415"/>
      <c r="H14" s="415"/>
      <c r="I14" s="289"/>
      <c r="J14" s="416"/>
      <c r="K14" s="191"/>
      <c r="L14" s="191">
        <v>1</v>
      </c>
      <c r="M14" s="191">
        <v>4</v>
      </c>
      <c r="N14" s="194">
        <v>1</v>
      </c>
      <c r="O14" s="194">
        <v>4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1">
        <f>F14*G14+H14*I14+J14*K14+L14*M14+N14*O14+P14*Q14+R14*S14+T14*U14+V14*W14+X14*Y14+Z14*AA14-AC14</f>
        <v>8</v>
      </c>
      <c r="AC14" s="193"/>
      <c r="AD14" s="193">
        <f>AB14+AC14</f>
        <v>8</v>
      </c>
      <c r="AE14" s="193">
        <v>12</v>
      </c>
    </row>
    <row r="15" spans="1:34" s="143" customFormat="1" ht="27" customHeight="1" x14ac:dyDescent="0.25">
      <c r="A15" s="348">
        <v>2</v>
      </c>
      <c r="B15" s="348" t="s">
        <v>489</v>
      </c>
      <c r="C15" s="348" t="s">
        <v>300</v>
      </c>
      <c r="D15" s="348" t="s">
        <v>300</v>
      </c>
      <c r="E15" s="415">
        <f>F15+H15+J15+L15+N15+P15+R15+T15+V15+X15+Z15</f>
        <v>1</v>
      </c>
      <c r="F15" s="415"/>
      <c r="G15" s="415"/>
      <c r="H15" s="415"/>
      <c r="I15" s="289"/>
      <c r="J15" s="416">
        <v>1</v>
      </c>
      <c r="K15" s="191">
        <v>4</v>
      </c>
      <c r="L15" s="191"/>
      <c r="M15" s="19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1">
        <f>F15*G15+H15*I15+J15*K15+L15*M15+N15*O15+P15*Q15+R15*S15+T15*U15+V15*W15+X15*Y15+Z15*AA15-AC15</f>
        <v>4</v>
      </c>
      <c r="AC15" s="193"/>
      <c r="AD15" s="193">
        <f>AB15+AC15</f>
        <v>4</v>
      </c>
      <c r="AE15" s="193">
        <v>12</v>
      </c>
    </row>
    <row r="16" spans="1:34" s="143" customFormat="1" ht="19.5" customHeight="1" x14ac:dyDescent="0.25">
      <c r="A16" s="348">
        <v>3</v>
      </c>
      <c r="B16" s="348" t="s">
        <v>158</v>
      </c>
      <c r="C16" s="348" t="s">
        <v>159</v>
      </c>
      <c r="D16" s="348" t="s">
        <v>159</v>
      </c>
      <c r="E16" s="280">
        <f>F16+H16+J16+L16+N16+P16+R16+T16+V16+X16+Z16</f>
        <v>1</v>
      </c>
      <c r="F16" s="280"/>
      <c r="G16" s="280"/>
      <c r="H16" s="280"/>
      <c r="I16" s="289"/>
      <c r="J16" s="285"/>
      <c r="K16" s="193"/>
      <c r="L16" s="193">
        <v>1</v>
      </c>
      <c r="M16" s="193">
        <v>4</v>
      </c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>
        <f>F16*G16+H16*I16+J16*K16+L16*M16+N16*O16+P16*Q16+R16*S16+T16*U16+V16*W16+X16*Y16+Z16*AA16-AC16</f>
        <v>4</v>
      </c>
      <c r="AC16" s="193"/>
      <c r="AD16" s="193">
        <f>AB16+AC16</f>
        <v>4</v>
      </c>
      <c r="AE16" s="191">
        <v>20</v>
      </c>
    </row>
    <row r="17" spans="1:34" s="143" customFormat="1" ht="18.75" customHeight="1" x14ac:dyDescent="0.25">
      <c r="A17" s="206"/>
      <c r="B17" s="206" t="s">
        <v>214</v>
      </c>
      <c r="C17" s="206"/>
      <c r="D17" s="206"/>
      <c r="E17" s="281">
        <f>SUM(E14:E16)</f>
        <v>4</v>
      </c>
      <c r="F17" s="281">
        <f>SUM(F14:F16)</f>
        <v>0</v>
      </c>
      <c r="G17" s="281">
        <f>G14*F14+F15*G15+G16*F16</f>
        <v>0</v>
      </c>
      <c r="H17" s="281">
        <f>SUM(H14:H16)</f>
        <v>0</v>
      </c>
      <c r="I17" s="331">
        <f>I14*H14+H15*I15+I16*H16</f>
        <v>0</v>
      </c>
      <c r="J17" s="286">
        <f>SUM(J14:J16)</f>
        <v>1</v>
      </c>
      <c r="K17" s="194">
        <f>K14*J14+J15*K15+K16*J16</f>
        <v>4</v>
      </c>
      <c r="L17" s="194">
        <f>SUM(L14:L16)</f>
        <v>2</v>
      </c>
      <c r="M17" s="194">
        <f>M14*L14+L15*M15+M16*L16</f>
        <v>8</v>
      </c>
      <c r="N17" s="194">
        <f>SUM(N14:N16)</f>
        <v>1</v>
      </c>
      <c r="O17" s="194">
        <f>O14*N14+N15*O15+O16*N16</f>
        <v>4</v>
      </c>
      <c r="P17" s="194">
        <f>SUM(P14:P16)</f>
        <v>0</v>
      </c>
      <c r="Q17" s="194">
        <f>Q14*P14+P15*Q15+Q16*P16</f>
        <v>0</v>
      </c>
      <c r="R17" s="194">
        <f>SUM(R14:R16)</f>
        <v>0</v>
      </c>
      <c r="S17" s="194">
        <f>R14*S14+R15*S15+R16*S16</f>
        <v>0</v>
      </c>
      <c r="T17" s="194"/>
      <c r="U17" s="194"/>
      <c r="V17" s="194"/>
      <c r="W17" s="194"/>
      <c r="X17" s="194"/>
      <c r="Y17" s="194"/>
      <c r="Z17" s="194"/>
      <c r="AA17" s="194"/>
      <c r="AB17" s="194">
        <f>SUM(AB14:AB16)</f>
        <v>16</v>
      </c>
      <c r="AC17" s="194">
        <f>SUM(AC14:AC16)</f>
        <v>0</v>
      </c>
      <c r="AD17" s="194">
        <f>SUM(AD14:AD16)</f>
        <v>16</v>
      </c>
      <c r="AE17" s="194"/>
    </row>
    <row r="18" spans="1:34" s="143" customFormat="1" ht="15.75" x14ac:dyDescent="0.25">
      <c r="A18" s="735" t="s">
        <v>227</v>
      </c>
      <c r="B18" s="735"/>
      <c r="C18" s="735"/>
      <c r="D18" s="735"/>
      <c r="E18" s="280"/>
      <c r="F18" s="280"/>
      <c r="G18" s="280"/>
      <c r="H18" s="280"/>
      <c r="I18" s="289"/>
      <c r="J18" s="285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1"/>
      <c r="AH18" s="142"/>
    </row>
    <row r="19" spans="1:34" s="143" customFormat="1" ht="18" customHeight="1" x14ac:dyDescent="0.25">
      <c r="A19" s="348">
        <v>4</v>
      </c>
      <c r="B19" s="348" t="s">
        <v>267</v>
      </c>
      <c r="C19" s="348" t="s">
        <v>43</v>
      </c>
      <c r="D19" s="348" t="s">
        <v>175</v>
      </c>
      <c r="E19" s="280">
        <f>F19+H19+J19+L19+N19+P19+R19+T19+V19+X19+Z19</f>
        <v>1</v>
      </c>
      <c r="F19" s="280"/>
      <c r="G19" s="280"/>
      <c r="H19" s="280"/>
      <c r="I19" s="289"/>
      <c r="J19" s="285"/>
      <c r="K19" s="193"/>
      <c r="L19" s="193">
        <v>1</v>
      </c>
      <c r="M19" s="193">
        <v>6</v>
      </c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>
        <f>F19*G19+H19*I19+J19*K19+L19*M19+N19*O19+P19*Q19+R19*S19+T19*U19+V19*W19+X19*Y19+Z19*AA19-AC19</f>
        <v>6</v>
      </c>
      <c r="AC19" s="193"/>
      <c r="AD19" s="193">
        <f>AB19+AC19</f>
        <v>6</v>
      </c>
      <c r="AE19" s="191">
        <v>12</v>
      </c>
    </row>
    <row r="20" spans="1:34" s="143" customFormat="1" ht="15.75" x14ac:dyDescent="0.25">
      <c r="A20" s="734" t="s">
        <v>214</v>
      </c>
      <c r="B20" s="734"/>
      <c r="C20" s="734"/>
      <c r="D20" s="734"/>
      <c r="E20" s="282">
        <f>SUM(E19:E19)</f>
        <v>1</v>
      </c>
      <c r="F20" s="282">
        <f>SUM(F19:F19)</f>
        <v>0</v>
      </c>
      <c r="G20" s="282">
        <f>G19*F19</f>
        <v>0</v>
      </c>
      <c r="H20" s="282">
        <f>SUM(H19:H19)</f>
        <v>0</v>
      </c>
      <c r="I20" s="289">
        <f>I19*H19</f>
        <v>0</v>
      </c>
      <c r="J20" s="287">
        <f>SUM(J19:J19)</f>
        <v>0</v>
      </c>
      <c r="K20" s="190">
        <f>J19*K19</f>
        <v>0</v>
      </c>
      <c r="L20" s="190">
        <f>SUM(L19:L19)</f>
        <v>1</v>
      </c>
      <c r="M20" s="190">
        <f>M19*L19</f>
        <v>6</v>
      </c>
      <c r="N20" s="190">
        <f>SUM(N19:N19)</f>
        <v>0</v>
      </c>
      <c r="O20" s="190">
        <f>O19*N19</f>
        <v>0</v>
      </c>
      <c r="P20" s="190">
        <f>SUM(P19)</f>
        <v>0</v>
      </c>
      <c r="Q20" s="190">
        <f>Q19*P19</f>
        <v>0</v>
      </c>
      <c r="R20" s="190">
        <f>SUM(R19)</f>
        <v>0</v>
      </c>
      <c r="S20" s="190">
        <f>R19*S19</f>
        <v>0</v>
      </c>
      <c r="T20" s="190"/>
      <c r="U20" s="190"/>
      <c r="V20" s="190"/>
      <c r="W20" s="190"/>
      <c r="X20" s="190"/>
      <c r="Y20" s="190"/>
      <c r="Z20" s="190"/>
      <c r="AA20" s="190"/>
      <c r="AB20" s="190">
        <f>SUM(AB19:AB19)</f>
        <v>6</v>
      </c>
      <c r="AC20" s="190">
        <f>SUM(AC19)</f>
        <v>0</v>
      </c>
      <c r="AD20" s="190">
        <f>SUM(AD19:AD19)</f>
        <v>6</v>
      </c>
      <c r="AE20" s="190"/>
    </row>
    <row r="21" spans="1:34" s="143" customFormat="1" ht="15.75" x14ac:dyDescent="0.25">
      <c r="A21" s="735" t="s">
        <v>20</v>
      </c>
      <c r="B21" s="735"/>
      <c r="C21" s="735"/>
      <c r="D21" s="735"/>
      <c r="E21" s="282"/>
      <c r="F21" s="282"/>
      <c r="G21" s="282"/>
      <c r="H21" s="282"/>
      <c r="I21" s="289"/>
      <c r="J21" s="287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3"/>
      <c r="AC21" s="190"/>
      <c r="AD21" s="193"/>
      <c r="AE21" s="191"/>
      <c r="AH21" s="142"/>
    </row>
    <row r="22" spans="1:34" s="143" customFormat="1" ht="31.5" customHeight="1" x14ac:dyDescent="0.25">
      <c r="A22" s="348">
        <v>5</v>
      </c>
      <c r="B22" s="348" t="s">
        <v>341</v>
      </c>
      <c r="C22" s="348" t="s">
        <v>57</v>
      </c>
      <c r="D22" s="348" t="s">
        <v>57</v>
      </c>
      <c r="E22" s="280">
        <f>F22+H22+J22+L22+N22+P22+R22+T22+V22+X22+Z22</f>
        <v>1</v>
      </c>
      <c r="F22" s="280"/>
      <c r="G22" s="280"/>
      <c r="H22" s="280"/>
      <c r="I22" s="289"/>
      <c r="J22" s="285"/>
      <c r="K22" s="193"/>
      <c r="L22" s="193">
        <v>1</v>
      </c>
      <c r="M22" s="193">
        <v>6</v>
      </c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>
        <f>F22*G22+H22*I22+J22*K22+L22*M22+N22*O22+P22*Q22+R22*S22+T22*U22+V22*W22+X22*Y22+Z22*AA22-AC22</f>
        <v>6</v>
      </c>
      <c r="AC22" s="193"/>
      <c r="AD22" s="193">
        <f>AB22+AC22</f>
        <v>6</v>
      </c>
      <c r="AE22" s="191">
        <v>12</v>
      </c>
    </row>
    <row r="23" spans="1:34" s="143" customFormat="1" ht="15.75" x14ac:dyDescent="0.25">
      <c r="A23" s="734" t="s">
        <v>54</v>
      </c>
      <c r="B23" s="734"/>
      <c r="C23" s="734"/>
      <c r="D23" s="734"/>
      <c r="E23" s="282">
        <f>SUM(E22:E22)</f>
        <v>1</v>
      </c>
      <c r="F23" s="282"/>
      <c r="G23" s="282"/>
      <c r="H23" s="282"/>
      <c r="I23" s="289"/>
      <c r="J23" s="287">
        <f>SUM(J22:J22)</f>
        <v>0</v>
      </c>
      <c r="K23" s="190">
        <f>J22*K22</f>
        <v>0</v>
      </c>
      <c r="L23" s="190">
        <f>SUM(L22:L22)</f>
        <v>1</v>
      </c>
      <c r="M23" s="190">
        <f>M22*L22</f>
        <v>6</v>
      </c>
      <c r="N23" s="190">
        <f>SUM(N22:N22)</f>
        <v>0</v>
      </c>
      <c r="O23" s="190">
        <f>N22*O22</f>
        <v>0</v>
      </c>
      <c r="P23" s="190">
        <f>SUM(P22:P22)</f>
        <v>0</v>
      </c>
      <c r="Q23" s="190">
        <f>Q22*P22</f>
        <v>0</v>
      </c>
      <c r="R23" s="190">
        <f>SUM(R22:R22)</f>
        <v>0</v>
      </c>
      <c r="S23" s="190">
        <f>R22*S22</f>
        <v>0</v>
      </c>
      <c r="T23" s="190"/>
      <c r="U23" s="190"/>
      <c r="V23" s="190"/>
      <c r="W23" s="190"/>
      <c r="X23" s="190"/>
      <c r="Y23" s="190"/>
      <c r="Z23" s="190"/>
      <c r="AA23" s="190"/>
      <c r="AB23" s="190">
        <f>SUM(AB22:AB22)</f>
        <v>6</v>
      </c>
      <c r="AC23" s="190">
        <f>SUM(AC22)</f>
        <v>0</v>
      </c>
      <c r="AD23" s="190">
        <f>SUM(AD22:AD22)</f>
        <v>6</v>
      </c>
      <c r="AE23" s="190"/>
    </row>
    <row r="24" spans="1:34" s="143" customFormat="1" ht="15.75" x14ac:dyDescent="0.25">
      <c r="A24" s="735" t="s">
        <v>230</v>
      </c>
      <c r="B24" s="735"/>
      <c r="C24" s="735"/>
      <c r="D24" s="735"/>
      <c r="E24" s="282"/>
      <c r="F24" s="282"/>
      <c r="G24" s="282"/>
      <c r="H24" s="282"/>
      <c r="I24" s="289"/>
      <c r="J24" s="287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3"/>
      <c r="AE24" s="191"/>
      <c r="AH24" s="142"/>
    </row>
    <row r="25" spans="1:34" s="143" customFormat="1" ht="17.25" customHeight="1" x14ac:dyDescent="0.25">
      <c r="A25" s="348">
        <v>6</v>
      </c>
      <c r="B25" s="348" t="s">
        <v>502</v>
      </c>
      <c r="C25" s="348" t="s">
        <v>237</v>
      </c>
      <c r="D25" s="348" t="s">
        <v>248</v>
      </c>
      <c r="E25" s="280">
        <f>F25+H25+J25+L25+N25+P25+R25+T25+V25+X25+Z25</f>
        <v>1</v>
      </c>
      <c r="F25" s="280"/>
      <c r="G25" s="280"/>
      <c r="H25" s="280"/>
      <c r="I25" s="289"/>
      <c r="J25" s="285">
        <v>1</v>
      </c>
      <c r="K25" s="193">
        <v>4</v>
      </c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>
        <f>F25*G25+H25*I25+J25*K25+L25*M25+N25*O25+P25*Q25+R25*S25+T25*U25+V25*W25+X25*Y25+Z25*AA25-AC25</f>
        <v>4</v>
      </c>
      <c r="AC25" s="190"/>
      <c r="AD25" s="193">
        <v>4</v>
      </c>
      <c r="AE25" s="191">
        <v>20</v>
      </c>
    </row>
    <row r="26" spans="1:34" s="143" customFormat="1" ht="31.5" x14ac:dyDescent="0.25">
      <c r="A26" s="349" t="s">
        <v>33</v>
      </c>
      <c r="B26" s="348" t="s">
        <v>502</v>
      </c>
      <c r="C26" s="348" t="s">
        <v>88</v>
      </c>
      <c r="D26" s="348" t="s">
        <v>88</v>
      </c>
      <c r="E26" s="280">
        <f>F26+H26+J26+L26+N26+P26+R26+T26+V26+X26+Z26</f>
        <v>1</v>
      </c>
      <c r="F26" s="280"/>
      <c r="G26" s="280"/>
      <c r="H26" s="280"/>
      <c r="I26" s="289"/>
      <c r="J26" s="285">
        <v>1</v>
      </c>
      <c r="K26" s="193">
        <v>3</v>
      </c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>
        <f>F26*G26+H26*I26+J26*K26+L26*M26+N26*O26+P26*Q26+R26*S26+T26*U26+V26*W26+X26*Y26+Z26*AA26-AC26</f>
        <v>3</v>
      </c>
      <c r="AC26" s="190"/>
      <c r="AD26" s="193">
        <v>3</v>
      </c>
      <c r="AE26" s="191">
        <v>20</v>
      </c>
    </row>
    <row r="27" spans="1:34" s="143" customFormat="1" ht="31.5" x14ac:dyDescent="0.25">
      <c r="A27" s="348">
        <v>7</v>
      </c>
      <c r="B27" s="348" t="s">
        <v>160</v>
      </c>
      <c r="C27" s="348" t="s">
        <v>88</v>
      </c>
      <c r="D27" s="348" t="s">
        <v>161</v>
      </c>
      <c r="E27" s="280">
        <f>F27+H27+J27+L27+N27+P27+R27+T27+V27+X27+Z27</f>
        <v>1</v>
      </c>
      <c r="F27" s="280"/>
      <c r="G27" s="280"/>
      <c r="H27" s="280"/>
      <c r="I27" s="289"/>
      <c r="J27" s="285">
        <v>1</v>
      </c>
      <c r="K27" s="193">
        <v>3</v>
      </c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>
        <f>F27*G27+H27*I27+J27*K27+L27*M27+N27*O27+P27*Q27+R27*S27+T27*U27+V27*W27+X27*Y27+Z27*AA27-AC27</f>
        <v>3</v>
      </c>
      <c r="AC27" s="193"/>
      <c r="AD27" s="193">
        <f>AB27+AC27</f>
        <v>3</v>
      </c>
      <c r="AE27" s="191">
        <v>12</v>
      </c>
    </row>
    <row r="28" spans="1:34" s="143" customFormat="1" ht="15.75" x14ac:dyDescent="0.25">
      <c r="A28" s="734" t="s">
        <v>214</v>
      </c>
      <c r="B28" s="734"/>
      <c r="C28" s="734"/>
      <c r="D28" s="734"/>
      <c r="E28" s="282">
        <f>SUM(E25:E27)</f>
        <v>3</v>
      </c>
      <c r="F28" s="282">
        <f>SUM(F25:F27)</f>
        <v>0</v>
      </c>
      <c r="G28" s="282">
        <f>G25*F25+G26*F26+G27*F27</f>
        <v>0</v>
      </c>
      <c r="H28" s="282">
        <f>SUM(H25:H27)</f>
        <v>0</v>
      </c>
      <c r="I28" s="331">
        <f>I25*H25+I26*H26+I27*H27</f>
        <v>0</v>
      </c>
      <c r="J28" s="287">
        <f>SUM(J25:J27)</f>
        <v>3</v>
      </c>
      <c r="K28" s="190">
        <f>J25*K25+J26*K26+J27*K27</f>
        <v>10</v>
      </c>
      <c r="L28" s="190">
        <f>SUM(L25:L27)</f>
        <v>0</v>
      </c>
      <c r="M28" s="190">
        <f>M25*L25+M26*L26+M27*L27</f>
        <v>0</v>
      </c>
      <c r="N28" s="190">
        <f>SUM(N25:N27)</f>
        <v>0</v>
      </c>
      <c r="O28" s="190">
        <f>O25*N25+O26*N26+O27*N27</f>
        <v>0</v>
      </c>
      <c r="P28" s="190">
        <f>SUM(P25:P27)</f>
        <v>0</v>
      </c>
      <c r="Q28" s="190">
        <f>Q25*P25+Q26*P26+Q27*P27</f>
        <v>0</v>
      </c>
      <c r="R28" s="190">
        <f>SUM(R25:R27)</f>
        <v>0</v>
      </c>
      <c r="S28" s="190">
        <f>R25*S25+R26*S26+R27*S27</f>
        <v>0</v>
      </c>
      <c r="T28" s="190"/>
      <c r="U28" s="190"/>
      <c r="V28" s="190"/>
      <c r="W28" s="190"/>
      <c r="X28" s="190"/>
      <c r="Y28" s="190"/>
      <c r="Z28" s="190"/>
      <c r="AA28" s="190"/>
      <c r="AB28" s="190">
        <f>SUM(AB25:AB27)</f>
        <v>10</v>
      </c>
      <c r="AC28" s="190">
        <f>SUM(AC25:AC27)</f>
        <v>0</v>
      </c>
      <c r="AD28" s="190">
        <f>SUM(AD25:AD27)</f>
        <v>10</v>
      </c>
      <c r="AE28" s="191"/>
    </row>
    <row r="29" spans="1:34" s="143" customFormat="1" ht="15.75" x14ac:dyDescent="0.25">
      <c r="A29" s="735" t="s">
        <v>22</v>
      </c>
      <c r="B29" s="735"/>
      <c r="C29" s="735"/>
      <c r="D29" s="735"/>
      <c r="E29" s="282"/>
      <c r="F29" s="282"/>
      <c r="G29" s="282"/>
      <c r="H29" s="282"/>
      <c r="I29" s="289"/>
      <c r="J29" s="287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3"/>
      <c r="AE29" s="191"/>
      <c r="AH29" s="142"/>
    </row>
    <row r="30" spans="1:34" s="143" customFormat="1" ht="37.5" customHeight="1" x14ac:dyDescent="0.25">
      <c r="A30" s="348">
        <v>8</v>
      </c>
      <c r="B30" s="348" t="s">
        <v>303</v>
      </c>
      <c r="C30" s="348" t="s">
        <v>390</v>
      </c>
      <c r="D30" s="348" t="s">
        <v>390</v>
      </c>
      <c r="E30" s="280">
        <f>F30+H30+J30+L30+N30+P30+R30+T30+V30+X30+Z30</f>
        <v>1</v>
      </c>
      <c r="F30" s="280">
        <v>1</v>
      </c>
      <c r="G30" s="280">
        <v>2</v>
      </c>
      <c r="H30" s="280"/>
      <c r="I30" s="289"/>
      <c r="J30" s="285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>
        <f>F30*G30+H30*I30+J30*K30+L30*M30+N30*O30+P30*Q30+R30*S30+T30*U30+V30*W30+X30*Y30+Z30*AA30-AC30</f>
        <v>2</v>
      </c>
      <c r="AC30" s="193"/>
      <c r="AD30" s="193">
        <f>AB30+AC30</f>
        <v>2</v>
      </c>
      <c r="AE30" s="191">
        <v>12</v>
      </c>
    </row>
    <row r="31" spans="1:34" s="332" customFormat="1" ht="15.75" x14ac:dyDescent="0.25">
      <c r="A31" s="735" t="s">
        <v>214</v>
      </c>
      <c r="B31" s="735"/>
      <c r="C31" s="735"/>
      <c r="D31" s="735"/>
      <c r="E31" s="282">
        <f>SUM(E30)</f>
        <v>1</v>
      </c>
      <c r="F31" s="282">
        <f>SUM(F30)</f>
        <v>1</v>
      </c>
      <c r="G31" s="282">
        <f>F30*G30</f>
        <v>2</v>
      </c>
      <c r="H31" s="282">
        <f>SUM(H30)</f>
        <v>0</v>
      </c>
      <c r="I31" s="331">
        <f>H30*I30</f>
        <v>0</v>
      </c>
      <c r="J31" s="287">
        <f>SUM(J30)</f>
        <v>0</v>
      </c>
      <c r="K31" s="190">
        <f>J30*K30</f>
        <v>0</v>
      </c>
      <c r="L31" s="190">
        <f>SUM(L30)</f>
        <v>0</v>
      </c>
      <c r="M31" s="190">
        <f>L30*M30</f>
        <v>0</v>
      </c>
      <c r="N31" s="190">
        <f>SUM(N30)</f>
        <v>0</v>
      </c>
      <c r="O31" s="190">
        <f>N30*O30</f>
        <v>0</v>
      </c>
      <c r="P31" s="190">
        <f>SUM(P30)</f>
        <v>0</v>
      </c>
      <c r="Q31" s="190">
        <v>0</v>
      </c>
      <c r="R31" s="190">
        <f>SUM(R30)</f>
        <v>0</v>
      </c>
      <c r="S31" s="190">
        <v>0</v>
      </c>
      <c r="T31" s="190"/>
      <c r="U31" s="190"/>
      <c r="V31" s="190"/>
      <c r="W31" s="190"/>
      <c r="X31" s="190"/>
      <c r="Y31" s="190"/>
      <c r="Z31" s="190"/>
      <c r="AA31" s="190"/>
      <c r="AB31" s="190">
        <f>SUM(AB30)</f>
        <v>2</v>
      </c>
      <c r="AC31" s="190">
        <f>SUM(AC30)</f>
        <v>0</v>
      </c>
      <c r="AD31" s="190">
        <f>SUM(AD30)</f>
        <v>2</v>
      </c>
      <c r="AE31" s="194"/>
    </row>
    <row r="32" spans="1:34" s="143" customFormat="1" ht="15.75" x14ac:dyDescent="0.25">
      <c r="A32" s="735" t="s">
        <v>21</v>
      </c>
      <c r="B32" s="735"/>
      <c r="C32" s="735"/>
      <c r="D32" s="735"/>
      <c r="E32" s="282"/>
      <c r="F32" s="282"/>
      <c r="G32" s="282"/>
      <c r="H32" s="282"/>
      <c r="I32" s="289"/>
      <c r="J32" s="287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3"/>
      <c r="AE32" s="191"/>
      <c r="AH32" s="142"/>
    </row>
    <row r="33" spans="1:34" s="143" customFormat="1" ht="45.75" customHeight="1" x14ac:dyDescent="0.25">
      <c r="A33" s="348">
        <v>9</v>
      </c>
      <c r="B33" s="348" t="s">
        <v>162</v>
      </c>
      <c r="C33" s="348" t="s">
        <v>375</v>
      </c>
      <c r="D33" s="348" t="s">
        <v>375</v>
      </c>
      <c r="E33" s="280">
        <f>F33+H33+J33+L33+N33+P33+R33+T33+V33+X33+Z33</f>
        <v>2</v>
      </c>
      <c r="F33" s="280"/>
      <c r="G33" s="280"/>
      <c r="H33" s="280"/>
      <c r="I33" s="289"/>
      <c r="J33" s="285">
        <v>1</v>
      </c>
      <c r="K33" s="193">
        <v>4</v>
      </c>
      <c r="L33" s="193">
        <v>1</v>
      </c>
      <c r="M33" s="193">
        <v>4</v>
      </c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>
        <f>F33*G33+H33*I33+J33*K33+L33*M33+N33*O33+P33*Q33+R33*S33+T33*U33+V33*W33+X33*Y33+Z33*AA33-AC33</f>
        <v>8</v>
      </c>
      <c r="AC33" s="193"/>
      <c r="AD33" s="193">
        <f>AB33+AC33</f>
        <v>8</v>
      </c>
      <c r="AE33" s="191">
        <v>20</v>
      </c>
    </row>
    <row r="34" spans="1:34" s="143" customFormat="1" ht="15.75" x14ac:dyDescent="0.25">
      <c r="A34" s="206"/>
      <c r="B34" s="734" t="s">
        <v>214</v>
      </c>
      <c r="C34" s="734"/>
      <c r="D34" s="734"/>
      <c r="E34" s="282">
        <f>SUM(E33)</f>
        <v>2</v>
      </c>
      <c r="F34" s="282"/>
      <c r="G34" s="282"/>
      <c r="H34" s="282"/>
      <c r="I34" s="289"/>
      <c r="J34" s="287">
        <f>SUM(J33)</f>
        <v>1</v>
      </c>
      <c r="K34" s="190">
        <f>J33*K33</f>
        <v>4</v>
      </c>
      <c r="L34" s="190">
        <f>SUM(L33)</f>
        <v>1</v>
      </c>
      <c r="M34" s="190">
        <f>L33*M33</f>
        <v>4</v>
      </c>
      <c r="N34" s="190">
        <f>SUM(N33)</f>
        <v>0</v>
      </c>
      <c r="O34" s="190">
        <f>O33*N33</f>
        <v>0</v>
      </c>
      <c r="P34" s="190">
        <f>SUM(P33)</f>
        <v>0</v>
      </c>
      <c r="Q34" s="190">
        <f>Q33*P33</f>
        <v>0</v>
      </c>
      <c r="R34" s="190">
        <f>SUM(R33)</f>
        <v>0</v>
      </c>
      <c r="S34" s="190">
        <f>R33*S33</f>
        <v>0</v>
      </c>
      <c r="T34" s="190"/>
      <c r="U34" s="190"/>
      <c r="V34" s="190"/>
      <c r="W34" s="190"/>
      <c r="X34" s="190"/>
      <c r="Y34" s="190"/>
      <c r="Z34" s="190"/>
      <c r="AA34" s="190"/>
      <c r="AB34" s="190">
        <f>SUM(AB33)</f>
        <v>8</v>
      </c>
      <c r="AC34" s="190">
        <f>SUM(AC33)</f>
        <v>0</v>
      </c>
      <c r="AD34" s="190">
        <f>SUM(AD33)</f>
        <v>8</v>
      </c>
      <c r="AE34" s="191"/>
    </row>
    <row r="35" spans="1:34" s="143" customFormat="1" ht="15.75" x14ac:dyDescent="0.25">
      <c r="A35" s="206"/>
      <c r="B35" s="735" t="s">
        <v>24</v>
      </c>
      <c r="C35" s="735"/>
      <c r="D35" s="735"/>
      <c r="E35" s="282">
        <f>E17+E20+E23+E28+E31+E34</f>
        <v>12</v>
      </c>
      <c r="F35" s="282">
        <f t="shared" ref="F35:G35" si="0">F17+F20+F23+F28+F31+F34</f>
        <v>1</v>
      </c>
      <c r="G35" s="282">
        <f t="shared" si="0"/>
        <v>2</v>
      </c>
      <c r="H35" s="282">
        <f t="shared" ref="H35:Q35" si="1">H17+H20+H23+H28+H31+H34</f>
        <v>0</v>
      </c>
      <c r="I35" s="331">
        <f t="shared" si="1"/>
        <v>0</v>
      </c>
      <c r="J35" s="287">
        <f t="shared" si="1"/>
        <v>5</v>
      </c>
      <c r="K35" s="190">
        <f t="shared" si="1"/>
        <v>18</v>
      </c>
      <c r="L35" s="190">
        <f t="shared" si="1"/>
        <v>5</v>
      </c>
      <c r="M35" s="190">
        <f t="shared" si="1"/>
        <v>24</v>
      </c>
      <c r="N35" s="190">
        <f t="shared" si="1"/>
        <v>1</v>
      </c>
      <c r="O35" s="190">
        <f t="shared" si="1"/>
        <v>4</v>
      </c>
      <c r="P35" s="190">
        <f t="shared" si="1"/>
        <v>0</v>
      </c>
      <c r="Q35" s="190">
        <f t="shared" si="1"/>
        <v>0</v>
      </c>
      <c r="R35" s="190">
        <f>R34+R31+R28+R23+R20+R17</f>
        <v>0</v>
      </c>
      <c r="S35" s="190">
        <f>S34+S31+S28+S23+S20+S17</f>
        <v>0</v>
      </c>
      <c r="T35" s="190"/>
      <c r="U35" s="190"/>
      <c r="V35" s="190"/>
      <c r="W35" s="190"/>
      <c r="X35" s="190"/>
      <c r="Y35" s="190"/>
      <c r="Z35" s="190"/>
      <c r="AA35" s="190"/>
      <c r="AB35" s="190">
        <f>AB17+AB20+AB23+AB28+AB31+AB34</f>
        <v>48</v>
      </c>
      <c r="AC35" s="190">
        <f>AC17+AC20+AC23+AC28+AC31+AC34</f>
        <v>0</v>
      </c>
      <c r="AD35" s="190">
        <f>AD17+AD20+AD23+AD28+AD31+AD34</f>
        <v>48</v>
      </c>
      <c r="AE35" s="190"/>
    </row>
    <row r="36" spans="1:34" s="143" customFormat="1" ht="25.5" customHeight="1" x14ac:dyDescent="0.25">
      <c r="A36" s="735" t="s">
        <v>238</v>
      </c>
      <c r="B36" s="735"/>
      <c r="C36" s="735"/>
      <c r="D36" s="735"/>
      <c r="E36" s="282"/>
      <c r="F36" s="282"/>
      <c r="G36" s="282"/>
      <c r="H36" s="282"/>
      <c r="I36" s="289"/>
      <c r="J36" s="287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1"/>
      <c r="AH36" s="142"/>
    </row>
    <row r="37" spans="1:34" s="143" customFormat="1" ht="18.75" customHeight="1" x14ac:dyDescent="0.25">
      <c r="A37" s="348">
        <v>10</v>
      </c>
      <c r="B37" s="348" t="s">
        <v>430</v>
      </c>
      <c r="C37" s="341" t="s">
        <v>201</v>
      </c>
      <c r="D37" s="348" t="s">
        <v>163</v>
      </c>
      <c r="E37" s="280">
        <v>1</v>
      </c>
      <c r="F37" s="280"/>
      <c r="G37" s="280"/>
      <c r="H37" s="280"/>
      <c r="I37" s="289"/>
      <c r="J37" s="285"/>
      <c r="K37" s="193"/>
      <c r="L37" s="193">
        <v>1</v>
      </c>
      <c r="M37" s="193">
        <v>4</v>
      </c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>
        <f>F37*G37+H37*I37+J37*K37+L37*M37+N37*O37+P37*Q37+R37*S37+T37*U37+V37*W37+X37*Y37+Z37*AA37-AC37</f>
        <v>4</v>
      </c>
      <c r="AC37" s="193"/>
      <c r="AD37" s="193">
        <f>AB37+AC37</f>
        <v>4</v>
      </c>
      <c r="AE37" s="191">
        <v>20</v>
      </c>
    </row>
    <row r="38" spans="1:34" s="143" customFormat="1" ht="31.5" x14ac:dyDescent="0.25">
      <c r="A38" s="348" t="s">
        <v>33</v>
      </c>
      <c r="B38" s="348" t="s">
        <v>160</v>
      </c>
      <c r="C38" s="341" t="s">
        <v>270</v>
      </c>
      <c r="D38" s="348" t="s">
        <v>68</v>
      </c>
      <c r="E38" s="280">
        <v>1</v>
      </c>
      <c r="F38" s="280"/>
      <c r="G38" s="280"/>
      <c r="H38" s="280"/>
      <c r="I38" s="289"/>
      <c r="J38" s="285"/>
      <c r="K38" s="193"/>
      <c r="L38" s="193">
        <v>1</v>
      </c>
      <c r="M38" s="193">
        <v>4</v>
      </c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>
        <f>F38*G38+H38*I38+J38*K38+L38*M38+N38*O38+P38*Q38+R38*S38+T38*U38+V38*W38+X38*Y38+Z38*AA38-AC38</f>
        <v>4</v>
      </c>
      <c r="AC38" s="193"/>
      <c r="AD38" s="193">
        <f>AB38+AC38</f>
        <v>4</v>
      </c>
      <c r="AE38" s="191">
        <v>12</v>
      </c>
    </row>
    <row r="39" spans="1:34" s="143" customFormat="1" ht="19.5" customHeight="1" x14ac:dyDescent="0.25">
      <c r="A39" s="206"/>
      <c r="B39" s="734" t="s">
        <v>214</v>
      </c>
      <c r="C39" s="734"/>
      <c r="D39" s="734"/>
      <c r="E39" s="282">
        <f>SUM(E37:E38)</f>
        <v>2</v>
      </c>
      <c r="F39" s="282"/>
      <c r="G39" s="282"/>
      <c r="H39" s="282"/>
      <c r="I39" s="289"/>
      <c r="J39" s="287">
        <f>SUM(J37:J38)</f>
        <v>0</v>
      </c>
      <c r="K39" s="190">
        <f>J38*K38+J37*K37</f>
        <v>0</v>
      </c>
      <c r="L39" s="190">
        <f>SUM(L37:L38)</f>
        <v>2</v>
      </c>
      <c r="M39" s="190">
        <f>L37*M37+L38*M38</f>
        <v>8</v>
      </c>
      <c r="N39" s="190">
        <f>SUM(N37:N38)</f>
        <v>0</v>
      </c>
      <c r="O39" s="190">
        <f>O37*N37+O38*N38</f>
        <v>0</v>
      </c>
      <c r="P39" s="190">
        <f>SUM(P37:P38)</f>
        <v>0</v>
      </c>
      <c r="Q39" s="190">
        <f>Q37*P37+Q38*P38</f>
        <v>0</v>
      </c>
      <c r="R39" s="190">
        <f>SUM(R37:R38)</f>
        <v>0</v>
      </c>
      <c r="S39" s="190">
        <f>R37*S37+R38*S38</f>
        <v>0</v>
      </c>
      <c r="T39" s="190"/>
      <c r="U39" s="190"/>
      <c r="V39" s="190"/>
      <c r="W39" s="190"/>
      <c r="X39" s="190"/>
      <c r="Y39" s="190"/>
      <c r="Z39" s="190"/>
      <c r="AA39" s="190"/>
      <c r="AB39" s="190">
        <f>SUM(AB37:AB38)</f>
        <v>8</v>
      </c>
      <c r="AC39" s="190">
        <f>SUM(AC37:AC38)</f>
        <v>0</v>
      </c>
      <c r="AD39" s="190">
        <f>SUM(AD37:AD38)</f>
        <v>8</v>
      </c>
      <c r="AE39" s="190"/>
    </row>
    <row r="40" spans="1:34" s="143" customFormat="1" ht="29.25" customHeight="1" x14ac:dyDescent="0.25">
      <c r="A40" s="735" t="s">
        <v>363</v>
      </c>
      <c r="B40" s="735"/>
      <c r="C40" s="735"/>
      <c r="D40" s="735"/>
      <c r="E40" s="282"/>
      <c r="F40" s="282"/>
      <c r="G40" s="282"/>
      <c r="H40" s="282"/>
      <c r="I40" s="289"/>
      <c r="J40" s="287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1"/>
      <c r="AH40" s="142"/>
    </row>
    <row r="41" spans="1:34" s="143" customFormat="1" ht="19.5" customHeight="1" x14ac:dyDescent="0.25">
      <c r="A41" s="348">
        <v>11</v>
      </c>
      <c r="B41" s="348" t="s">
        <v>302</v>
      </c>
      <c r="C41" s="348" t="s">
        <v>179</v>
      </c>
      <c r="D41" s="348" t="s">
        <v>301</v>
      </c>
      <c r="E41" s="280">
        <f>F41+H41+J41+L41+N41+P41+R41+T41+V41+X41+Z41</f>
        <v>1</v>
      </c>
      <c r="F41" s="280"/>
      <c r="G41" s="280"/>
      <c r="H41" s="280"/>
      <c r="I41" s="289"/>
      <c r="J41" s="285"/>
      <c r="K41" s="193"/>
      <c r="L41" s="193">
        <v>1</v>
      </c>
      <c r="M41" s="193">
        <v>4</v>
      </c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>
        <f>F41*G41+H41*I41+J41*K41+L41*M41+N41*O41+P41*Q41+R41*S41+T41*U41+V41*W41+X41*Y41+Z41*AA41-AC41</f>
        <v>4</v>
      </c>
      <c r="AC41" s="193"/>
      <c r="AD41" s="193">
        <f>AB41+AC41</f>
        <v>4</v>
      </c>
      <c r="AE41" s="191">
        <v>12</v>
      </c>
    </row>
    <row r="42" spans="1:34" s="143" customFormat="1" ht="19.5" customHeight="1" x14ac:dyDescent="0.25">
      <c r="A42" s="348">
        <v>12</v>
      </c>
      <c r="B42" s="348" t="s">
        <v>164</v>
      </c>
      <c r="C42" s="341" t="s">
        <v>105</v>
      </c>
      <c r="D42" s="348" t="s">
        <v>165</v>
      </c>
      <c r="E42" s="280">
        <f>F42+H42+J42+L42+N42+P42+R42+T42+V42+X42+Z42</f>
        <v>2</v>
      </c>
      <c r="F42" s="280"/>
      <c r="G42" s="280"/>
      <c r="H42" s="280"/>
      <c r="I42" s="289"/>
      <c r="J42" s="285"/>
      <c r="K42" s="193"/>
      <c r="L42" s="193"/>
      <c r="M42" s="193"/>
      <c r="N42" s="193">
        <v>2</v>
      </c>
      <c r="O42" s="193">
        <v>4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>
        <f>F42*G42+H42*I42+J42*K42+L42*M42+N42*O42+P42*Q42+R42*S42+T42*U42+V42*W42+X42*Y42+Z42*AA42-AC42</f>
        <v>8</v>
      </c>
      <c r="AC42" s="193"/>
      <c r="AD42" s="193">
        <f>AB42+AC42</f>
        <v>8</v>
      </c>
      <c r="AE42" s="191">
        <v>20</v>
      </c>
    </row>
    <row r="43" spans="1:34" s="143" customFormat="1" ht="18.75" customHeight="1" x14ac:dyDescent="0.25">
      <c r="A43" s="734" t="s">
        <v>214</v>
      </c>
      <c r="B43" s="734"/>
      <c r="C43" s="734"/>
      <c r="D43" s="734"/>
      <c r="E43" s="282">
        <f>SUM(E41:E42)</f>
        <v>3</v>
      </c>
      <c r="F43" s="282"/>
      <c r="G43" s="282"/>
      <c r="H43" s="282"/>
      <c r="I43" s="289"/>
      <c r="J43" s="287">
        <f>SUM(J41:J42)</f>
        <v>0</v>
      </c>
      <c r="K43" s="190">
        <f>K42*J42+J41*K41</f>
        <v>0</v>
      </c>
      <c r="L43" s="190">
        <f>SUM(L41:L42)</f>
        <v>1</v>
      </c>
      <c r="M43" s="190">
        <f>L42*M42+L41*M41</f>
        <v>4</v>
      </c>
      <c r="N43" s="190">
        <f>SUM(N41:N42)</f>
        <v>2</v>
      </c>
      <c r="O43" s="190">
        <f>O42*N42+N41*O41</f>
        <v>8</v>
      </c>
      <c r="P43" s="190">
        <f>SUM(P42)</f>
        <v>0</v>
      </c>
      <c r="Q43" s="190">
        <f>Q42*P42</f>
        <v>0</v>
      </c>
      <c r="R43" s="190">
        <f>SUM(R42)</f>
        <v>0</v>
      </c>
      <c r="S43" s="190">
        <f>R42*S42</f>
        <v>0</v>
      </c>
      <c r="T43" s="190"/>
      <c r="U43" s="190"/>
      <c r="V43" s="190"/>
      <c r="W43" s="190"/>
      <c r="X43" s="190"/>
      <c r="Y43" s="190"/>
      <c r="Z43" s="190"/>
      <c r="AA43" s="190"/>
      <c r="AB43" s="190">
        <f>SUM(AB41:AB42)</f>
        <v>12</v>
      </c>
      <c r="AC43" s="190">
        <f>SUM(AC41:AC42)</f>
        <v>0</v>
      </c>
      <c r="AD43" s="190">
        <f>SUM(AD41:AD42)</f>
        <v>12</v>
      </c>
      <c r="AE43" s="190"/>
    </row>
    <row r="44" spans="1:34" s="143" customFormat="1" ht="33" customHeight="1" x14ac:dyDescent="0.25">
      <c r="A44" s="735" t="s">
        <v>231</v>
      </c>
      <c r="B44" s="735"/>
      <c r="C44" s="735"/>
      <c r="D44" s="735"/>
      <c r="E44" s="282"/>
      <c r="F44" s="282"/>
      <c r="G44" s="282"/>
      <c r="H44" s="282"/>
      <c r="I44" s="289"/>
      <c r="J44" s="287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1"/>
      <c r="AH44" s="142"/>
    </row>
    <row r="45" spans="1:34" s="143" customFormat="1" ht="61.5" customHeight="1" x14ac:dyDescent="0.25">
      <c r="A45" s="423"/>
      <c r="B45" s="746" t="s">
        <v>492</v>
      </c>
      <c r="C45" s="424" t="s">
        <v>503</v>
      </c>
      <c r="D45" s="424" t="s">
        <v>495</v>
      </c>
      <c r="E45" s="280">
        <f>F45+H45+J45+L45+N45+P45+R45+T45+V45+X45+Z45</f>
        <v>2</v>
      </c>
      <c r="F45" s="280"/>
      <c r="G45" s="280"/>
      <c r="H45" s="280"/>
      <c r="I45" s="289"/>
      <c r="J45" s="285"/>
      <c r="K45" s="193"/>
      <c r="L45" s="193"/>
      <c r="M45" s="193"/>
      <c r="N45" s="193"/>
      <c r="O45" s="193"/>
      <c r="P45" s="193">
        <v>1</v>
      </c>
      <c r="Q45" s="193">
        <v>1</v>
      </c>
      <c r="R45" s="193">
        <v>1</v>
      </c>
      <c r="S45" s="193">
        <v>1</v>
      </c>
      <c r="T45" s="193"/>
      <c r="U45" s="193"/>
      <c r="V45" s="193"/>
      <c r="W45" s="193"/>
      <c r="X45" s="193"/>
      <c r="Y45" s="193"/>
      <c r="Z45" s="193"/>
      <c r="AA45" s="193"/>
      <c r="AB45" s="193">
        <f>F45*G45+H45*I45+J45*K45+L45*M45+N45*O45+P45*Q45+R45*S45+T45*U45+V45*W45+X45*Y45+Z45*AA45-AC45</f>
        <v>2</v>
      </c>
      <c r="AC45" s="193"/>
      <c r="AD45" s="193">
        <f>AB45+AC45</f>
        <v>2</v>
      </c>
      <c r="AE45" s="425">
        <v>20</v>
      </c>
    </row>
    <row r="46" spans="1:34" s="143" customFormat="1" ht="68.25" customHeight="1" x14ac:dyDescent="0.25">
      <c r="A46" s="748">
        <v>12</v>
      </c>
      <c r="B46" s="750"/>
      <c r="C46" s="424" t="s">
        <v>493</v>
      </c>
      <c r="D46" s="746" t="s">
        <v>73</v>
      </c>
      <c r="E46" s="280">
        <f>F46+H46+J46+L46+N46+P46+R46+T46+V46+X46+Z46</f>
        <v>2</v>
      </c>
      <c r="F46" s="280"/>
      <c r="G46" s="280"/>
      <c r="H46" s="280"/>
      <c r="I46" s="289"/>
      <c r="J46" s="285"/>
      <c r="K46" s="193"/>
      <c r="L46" s="193"/>
      <c r="M46" s="193"/>
      <c r="N46" s="193"/>
      <c r="O46" s="193"/>
      <c r="P46" s="193">
        <v>1</v>
      </c>
      <c r="Q46" s="193">
        <v>1</v>
      </c>
      <c r="R46" s="193">
        <v>1</v>
      </c>
      <c r="S46" s="193">
        <v>1</v>
      </c>
      <c r="T46" s="193"/>
      <c r="U46" s="193"/>
      <c r="V46" s="193"/>
      <c r="W46" s="193"/>
      <c r="X46" s="193"/>
      <c r="Y46" s="193"/>
      <c r="Z46" s="193"/>
      <c r="AA46" s="193"/>
      <c r="AB46" s="193">
        <f>F46*G46+H46*I46+J46*K46+L46*M46+N46*O46+P46*Q46+R46*S46+T46*U46+V46*W46+X46*Y46+Z46*AA46-AC46</f>
        <v>2</v>
      </c>
      <c r="AC46" s="193"/>
      <c r="AD46" s="193">
        <f>AB46+AC46</f>
        <v>2</v>
      </c>
      <c r="AE46" s="730">
        <v>20</v>
      </c>
    </row>
    <row r="47" spans="1:34" s="143" customFormat="1" ht="63.75" customHeight="1" x14ac:dyDescent="0.25">
      <c r="A47" s="749"/>
      <c r="B47" s="747"/>
      <c r="C47" s="424" t="s">
        <v>494</v>
      </c>
      <c r="D47" s="747"/>
      <c r="E47" s="280">
        <f>F47+H47+J47+L47+N47+P47+R47+T47+V47+X47+Z47</f>
        <v>2</v>
      </c>
      <c r="F47" s="280"/>
      <c r="G47" s="280"/>
      <c r="H47" s="280"/>
      <c r="I47" s="289"/>
      <c r="J47" s="285">
        <v>1</v>
      </c>
      <c r="K47" s="193">
        <v>1</v>
      </c>
      <c r="L47" s="193">
        <v>1</v>
      </c>
      <c r="M47" s="193">
        <v>1</v>
      </c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>
        <f>F47*G47+H47*I47+J47*K47+L47*M47+N47*O47+P47*Q47+R47*S47+T47*U47+V47*W47+X47*Y47+Z47*AA47-AC47</f>
        <v>2</v>
      </c>
      <c r="AC47" s="193"/>
      <c r="AD47" s="193">
        <f>AB47+AC47</f>
        <v>2</v>
      </c>
      <c r="AE47" s="731"/>
    </row>
    <row r="48" spans="1:34" s="143" customFormat="1" ht="15.75" x14ac:dyDescent="0.25">
      <c r="A48" s="206"/>
      <c r="B48" s="734" t="s">
        <v>214</v>
      </c>
      <c r="C48" s="734"/>
      <c r="D48" s="734"/>
      <c r="E48" s="282">
        <f>SUM(E45:E47)</f>
        <v>6</v>
      </c>
      <c r="F48" s="282"/>
      <c r="G48" s="282"/>
      <c r="H48" s="282"/>
      <c r="I48" s="289"/>
      <c r="J48" s="287">
        <f>SUM(J45:J47)</f>
        <v>1</v>
      </c>
      <c r="K48" s="190">
        <f>J45*K45++J46*K46+K47*J47</f>
        <v>1</v>
      </c>
      <c r="L48" s="190">
        <f>SUM(L45:L47)</f>
        <v>1</v>
      </c>
      <c r="M48" s="190">
        <f>L45*M45++L46*M46+M47*L47</f>
        <v>1</v>
      </c>
      <c r="N48" s="190">
        <f>SUM(N45:N47)</f>
        <v>0</v>
      </c>
      <c r="O48" s="190">
        <f>N45*O45++N46*O46+O47*N47</f>
        <v>0</v>
      </c>
      <c r="P48" s="190">
        <f>SUM(P45:P47)</f>
        <v>2</v>
      </c>
      <c r="Q48" s="190">
        <f>P45*Q45++P46*Q46+Q47*P47</f>
        <v>2</v>
      </c>
      <c r="R48" s="190">
        <f>SUM(R45:R47)</f>
        <v>2</v>
      </c>
      <c r="S48" s="190">
        <f>R45*S45++R46*S46+S47*R47</f>
        <v>2</v>
      </c>
      <c r="T48" s="190"/>
      <c r="U48" s="190"/>
      <c r="V48" s="190"/>
      <c r="W48" s="190"/>
      <c r="X48" s="190"/>
      <c r="Y48" s="190"/>
      <c r="Z48" s="190"/>
      <c r="AA48" s="190"/>
      <c r="AB48" s="190">
        <f>SUM(AB45:AB47)</f>
        <v>6</v>
      </c>
      <c r="AC48" s="190">
        <f>SUM(AC45:AC47)</f>
        <v>0</v>
      </c>
      <c r="AD48" s="190">
        <f>SUM(AD45:AD47)</f>
        <v>6</v>
      </c>
      <c r="AE48" s="190"/>
    </row>
    <row r="49" spans="1:34" s="143" customFormat="1" ht="34.5" customHeight="1" x14ac:dyDescent="0.25">
      <c r="A49" s="735" t="s">
        <v>23</v>
      </c>
      <c r="B49" s="735"/>
      <c r="C49" s="735"/>
      <c r="D49" s="735"/>
      <c r="E49" s="282"/>
      <c r="F49" s="282"/>
      <c r="G49" s="282"/>
      <c r="H49" s="282"/>
      <c r="I49" s="289"/>
      <c r="J49" s="287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1"/>
      <c r="AH49" s="142"/>
    </row>
    <row r="50" spans="1:34" s="143" customFormat="1" ht="25.5" customHeight="1" x14ac:dyDescent="0.25">
      <c r="A50" s="348"/>
      <c r="B50" s="348" t="s">
        <v>430</v>
      </c>
      <c r="C50" s="746" t="s">
        <v>74</v>
      </c>
      <c r="D50" s="348" t="s">
        <v>74</v>
      </c>
      <c r="E50" s="280">
        <f>F50+H50+J50+L50+N50+P50+R50+T50+V50+X50+Z50</f>
        <v>1</v>
      </c>
      <c r="F50" s="280"/>
      <c r="G50" s="280"/>
      <c r="H50" s="280"/>
      <c r="I50" s="289"/>
      <c r="J50" s="285">
        <v>1</v>
      </c>
      <c r="K50" s="193">
        <v>1</v>
      </c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>
        <f>F50*G50+H50*I50+J50*K50+L50*M50+N50*O50+P50*Q50+R50*S50+T50*U50+V50*W50+X50*Y50+Z50*AA50-AC50</f>
        <v>1</v>
      </c>
      <c r="AC50" s="193"/>
      <c r="AD50" s="193">
        <f>AB50+AC50</f>
        <v>1</v>
      </c>
      <c r="AE50" s="191">
        <v>20</v>
      </c>
    </row>
    <row r="51" spans="1:34" s="143" customFormat="1" ht="15.75" x14ac:dyDescent="0.25">
      <c r="A51" s="348">
        <v>13</v>
      </c>
      <c r="B51" s="348" t="s">
        <v>467</v>
      </c>
      <c r="C51" s="747"/>
      <c r="D51" s="348" t="s">
        <v>74</v>
      </c>
      <c r="E51" s="280">
        <f>F51+H51+J51+L51+N51+P51+R51+T51+V51+X51+Z51</f>
        <v>2</v>
      </c>
      <c r="F51" s="280"/>
      <c r="G51" s="280"/>
      <c r="H51" s="280"/>
      <c r="I51" s="289"/>
      <c r="J51" s="285"/>
      <c r="K51" s="193"/>
      <c r="L51" s="193">
        <v>2</v>
      </c>
      <c r="M51" s="193">
        <v>1</v>
      </c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>
        <f>F51*G51+H51*I51+J51*K51+L51*M51+N51*O51+P51*Q51+R51*S51+T51*U51+V51*W51+X51*Y51+Z51*AA51-AC51</f>
        <v>2</v>
      </c>
      <c r="AC51" s="193"/>
      <c r="AD51" s="193">
        <f>AB51+AC51</f>
        <v>2</v>
      </c>
      <c r="AE51" s="191">
        <v>12</v>
      </c>
    </row>
    <row r="52" spans="1:34" s="143" customFormat="1" ht="15.75" x14ac:dyDescent="0.25">
      <c r="A52" s="348"/>
      <c r="B52" s="348" t="s">
        <v>341</v>
      </c>
      <c r="C52" s="746" t="s">
        <v>75</v>
      </c>
      <c r="D52" s="348" t="s">
        <v>75</v>
      </c>
      <c r="E52" s="280">
        <f>F52+H52+J52+L52+N52+P52+R52+T52+V52+X52+Z52</f>
        <v>2</v>
      </c>
      <c r="F52" s="280"/>
      <c r="G52" s="280"/>
      <c r="H52" s="280"/>
      <c r="I52" s="289"/>
      <c r="J52" s="285"/>
      <c r="K52" s="193"/>
      <c r="L52" s="193">
        <v>2</v>
      </c>
      <c r="M52" s="193">
        <v>1</v>
      </c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>
        <f>F52*G52+H52*I52+J52*K52+L52*M52+N52*O52+P52*Q52+R52*S52+T52*U52+V52*W52+X52*Y52+Z52*AA52-AC52</f>
        <v>2</v>
      </c>
      <c r="AC52" s="193"/>
      <c r="AD52" s="193">
        <v>2</v>
      </c>
      <c r="AE52" s="191">
        <v>12</v>
      </c>
    </row>
    <row r="53" spans="1:34" s="143" customFormat="1" ht="15.75" x14ac:dyDescent="0.25">
      <c r="A53" s="348">
        <v>14</v>
      </c>
      <c r="B53" s="348" t="s">
        <v>166</v>
      </c>
      <c r="C53" s="747"/>
      <c r="D53" s="348" t="s">
        <v>75</v>
      </c>
      <c r="E53" s="280">
        <f>F53+H53+J53+L53+N53+P53+R53+T53+V53+X53+Z53</f>
        <v>5</v>
      </c>
      <c r="F53" s="280"/>
      <c r="G53" s="280"/>
      <c r="H53" s="280"/>
      <c r="I53" s="289"/>
      <c r="J53" s="285">
        <v>1</v>
      </c>
      <c r="K53" s="193">
        <v>1</v>
      </c>
      <c r="L53" s="193"/>
      <c r="M53" s="193"/>
      <c r="N53" s="193"/>
      <c r="O53" s="193"/>
      <c r="P53" s="193">
        <v>1</v>
      </c>
      <c r="Q53" s="193">
        <v>1</v>
      </c>
      <c r="R53" s="193">
        <v>1</v>
      </c>
      <c r="S53" s="193">
        <v>1</v>
      </c>
      <c r="T53" s="193">
        <v>1</v>
      </c>
      <c r="U53" s="193">
        <v>1</v>
      </c>
      <c r="V53" s="193">
        <v>1</v>
      </c>
      <c r="W53" s="193">
        <v>1</v>
      </c>
      <c r="X53" s="193"/>
      <c r="Y53" s="193"/>
      <c r="Z53" s="193"/>
      <c r="AA53" s="193"/>
      <c r="AB53" s="193">
        <f>F53*G53+H53*I53+J53*K53+L53*M53+N53*O53+P53*Q53+R53*S53+T53*U53+V53*W53+X53*Y53+Z53*AA53-AC53</f>
        <v>5</v>
      </c>
      <c r="AC53" s="193"/>
      <c r="AD53" s="193">
        <f>AB53+AC53</f>
        <v>5</v>
      </c>
      <c r="AE53" s="191">
        <v>20</v>
      </c>
    </row>
    <row r="54" spans="1:34" s="143" customFormat="1" ht="15.75" x14ac:dyDescent="0.25">
      <c r="A54" s="734" t="s">
        <v>54</v>
      </c>
      <c r="B54" s="734"/>
      <c r="C54" s="734"/>
      <c r="D54" s="734"/>
      <c r="E54" s="282">
        <f>SUM(E50:E53)</f>
        <v>10</v>
      </c>
      <c r="F54" s="282"/>
      <c r="G54" s="282"/>
      <c r="H54" s="282"/>
      <c r="I54" s="289"/>
      <c r="J54" s="287">
        <f>SUM(J50:J53)</f>
        <v>2</v>
      </c>
      <c r="K54" s="190">
        <f>J50*K50+K51*J51+K52*J52+J53*K53</f>
        <v>2</v>
      </c>
      <c r="L54" s="190">
        <f>SUM(L50:L53)</f>
        <v>4</v>
      </c>
      <c r="M54" s="190">
        <f>L50*M50+M51*L51+M52*L52+L53*M53</f>
        <v>4</v>
      </c>
      <c r="N54" s="190">
        <f>SUM(N50:N53)</f>
        <v>0</v>
      </c>
      <c r="O54" s="190">
        <f>N50*O50+O51*N51+O52*N52+N53*O53</f>
        <v>0</v>
      </c>
      <c r="P54" s="190">
        <f>SUM(P50:P53)</f>
        <v>1</v>
      </c>
      <c r="Q54" s="193">
        <f>P50*Q50+Q51*P51+Q52*P52+P53*Q53</f>
        <v>1</v>
      </c>
      <c r="R54" s="193">
        <f>SUM(R50:R53)</f>
        <v>1</v>
      </c>
      <c r="S54" s="193">
        <f>R50*S50+S51*R51+S52*R52+R53*S53</f>
        <v>1</v>
      </c>
      <c r="T54" s="193">
        <f>SUM(T50:T53)</f>
        <v>1</v>
      </c>
      <c r="U54" s="193">
        <f>T50*U50+U51*T51+U52*T52+T53*U53</f>
        <v>1</v>
      </c>
      <c r="V54" s="193">
        <f>SUM(V50:V53)</f>
        <v>1</v>
      </c>
      <c r="W54" s="193">
        <f>V50*W50+W51*V51+W52*V52+V53*W53</f>
        <v>1</v>
      </c>
      <c r="X54" s="193"/>
      <c r="Y54" s="193"/>
      <c r="Z54" s="193"/>
      <c r="AA54" s="193"/>
      <c r="AB54" s="190">
        <f>SUM(AB50:AB53)</f>
        <v>10</v>
      </c>
      <c r="AC54" s="190">
        <f>SUM(AC51:AC53)</f>
        <v>0</v>
      </c>
      <c r="AD54" s="190">
        <f>SUM(AD50:AD53)</f>
        <v>10</v>
      </c>
      <c r="AE54" s="190"/>
    </row>
    <row r="55" spans="1:34" s="143" customFormat="1" ht="15.75" x14ac:dyDescent="0.25">
      <c r="A55" s="735" t="s">
        <v>525</v>
      </c>
      <c r="B55" s="735"/>
      <c r="C55" s="735"/>
      <c r="D55" s="735"/>
      <c r="E55" s="282">
        <f>E39+E43+E48+E54</f>
        <v>21</v>
      </c>
      <c r="F55" s="282">
        <f>F39+F43+F48+F54</f>
        <v>0</v>
      </c>
      <c r="G55" s="282">
        <f>G39+G43+G48+G54</f>
        <v>0</v>
      </c>
      <c r="H55" s="282">
        <f>H39+H43+H48+H54</f>
        <v>0</v>
      </c>
      <c r="I55" s="289">
        <f>I39+I43+I48+I54</f>
        <v>0</v>
      </c>
      <c r="J55" s="287">
        <f t="shared" ref="J55:Q55" si="2">J39+J43+J48+J54</f>
        <v>3</v>
      </c>
      <c r="K55" s="190">
        <f t="shared" si="2"/>
        <v>3</v>
      </c>
      <c r="L55" s="190">
        <f t="shared" si="2"/>
        <v>8</v>
      </c>
      <c r="M55" s="190">
        <f t="shared" si="2"/>
        <v>17</v>
      </c>
      <c r="N55" s="190">
        <f t="shared" si="2"/>
        <v>2</v>
      </c>
      <c r="O55" s="190">
        <f t="shared" si="2"/>
        <v>8</v>
      </c>
      <c r="P55" s="190">
        <f t="shared" si="2"/>
        <v>3</v>
      </c>
      <c r="Q55" s="190">
        <f t="shared" si="2"/>
        <v>3</v>
      </c>
      <c r="R55" s="190">
        <f t="shared" ref="R55:W55" si="3">R54+R48+R43+R39</f>
        <v>3</v>
      </c>
      <c r="S55" s="190">
        <f t="shared" si="3"/>
        <v>3</v>
      </c>
      <c r="T55" s="190">
        <f t="shared" si="3"/>
        <v>1</v>
      </c>
      <c r="U55" s="190">
        <f t="shared" si="3"/>
        <v>1</v>
      </c>
      <c r="V55" s="190">
        <f t="shared" si="3"/>
        <v>1</v>
      </c>
      <c r="W55" s="190">
        <f t="shared" si="3"/>
        <v>1</v>
      </c>
      <c r="X55" s="190"/>
      <c r="Y55" s="190"/>
      <c r="Z55" s="190"/>
      <c r="AA55" s="190"/>
      <c r="AB55" s="190">
        <f>AB39+AB43+AB48+AB54</f>
        <v>36</v>
      </c>
      <c r="AC55" s="190">
        <f>AC39+AC43+AC48+AC54</f>
        <v>0</v>
      </c>
      <c r="AD55" s="190">
        <f>AD39+AD43+AD48+AD54</f>
        <v>36</v>
      </c>
      <c r="AE55" s="190"/>
    </row>
    <row r="56" spans="1:34" s="143" customFormat="1" ht="15.75" x14ac:dyDescent="0.25">
      <c r="A56" s="207"/>
      <c r="B56" s="745" t="s">
        <v>188</v>
      </c>
      <c r="C56" s="745"/>
      <c r="D56" s="745"/>
      <c r="E56" s="281">
        <f t="shared" ref="E56:Q56" si="4">E35+E55</f>
        <v>33</v>
      </c>
      <c r="F56" s="281">
        <f t="shared" si="4"/>
        <v>1</v>
      </c>
      <c r="G56" s="281">
        <f t="shared" si="4"/>
        <v>2</v>
      </c>
      <c r="H56" s="281">
        <f t="shared" si="4"/>
        <v>0</v>
      </c>
      <c r="I56" s="331">
        <f t="shared" si="4"/>
        <v>0</v>
      </c>
      <c r="J56" s="286">
        <f t="shared" si="4"/>
        <v>8</v>
      </c>
      <c r="K56" s="194">
        <f t="shared" si="4"/>
        <v>21</v>
      </c>
      <c r="L56" s="194">
        <f t="shared" si="4"/>
        <v>13</v>
      </c>
      <c r="M56" s="194">
        <f t="shared" si="4"/>
        <v>41</v>
      </c>
      <c r="N56" s="194">
        <f t="shared" si="4"/>
        <v>3</v>
      </c>
      <c r="O56" s="194">
        <f t="shared" si="4"/>
        <v>12</v>
      </c>
      <c r="P56" s="194">
        <f t="shared" si="4"/>
        <v>3</v>
      </c>
      <c r="Q56" s="194">
        <f t="shared" si="4"/>
        <v>3</v>
      </c>
      <c r="R56" s="194">
        <f t="shared" ref="R56:W56" si="5">R55+R35</f>
        <v>3</v>
      </c>
      <c r="S56" s="194">
        <f t="shared" si="5"/>
        <v>3</v>
      </c>
      <c r="T56" s="194">
        <f t="shared" si="5"/>
        <v>1</v>
      </c>
      <c r="U56" s="194">
        <f t="shared" si="5"/>
        <v>1</v>
      </c>
      <c r="V56" s="194">
        <f t="shared" si="5"/>
        <v>1</v>
      </c>
      <c r="W56" s="194">
        <f t="shared" si="5"/>
        <v>1</v>
      </c>
      <c r="X56" s="194"/>
      <c r="Y56" s="194"/>
      <c r="Z56" s="194"/>
      <c r="AA56" s="194"/>
      <c r="AB56" s="194">
        <f>AB35+AB55</f>
        <v>84</v>
      </c>
      <c r="AC56" s="194">
        <f>AC35+AC55</f>
        <v>0</v>
      </c>
      <c r="AD56" s="194">
        <f>AD35+AD55</f>
        <v>84</v>
      </c>
      <c r="AE56" s="194"/>
    </row>
    <row r="58" spans="1:34" x14ac:dyDescent="0.2">
      <c r="J58" s="278"/>
    </row>
    <row r="59" spans="1:34" x14ac:dyDescent="0.2">
      <c r="J59" s="278"/>
    </row>
    <row r="60" spans="1:34" x14ac:dyDescent="0.2">
      <c r="J60" s="278"/>
    </row>
    <row r="61" spans="1:34" x14ac:dyDescent="0.2">
      <c r="J61" s="278"/>
    </row>
    <row r="62" spans="1:34" x14ac:dyDescent="0.2">
      <c r="J62" s="278"/>
    </row>
    <row r="63" spans="1:34" x14ac:dyDescent="0.2">
      <c r="J63" s="278"/>
    </row>
    <row r="64" spans="1:34" x14ac:dyDescent="0.2">
      <c r="J64" s="278"/>
    </row>
    <row r="65" spans="10:10" x14ac:dyDescent="0.2">
      <c r="J65" s="278"/>
    </row>
    <row r="66" spans="10:10" x14ac:dyDescent="0.2">
      <c r="J66" s="278"/>
    </row>
    <row r="67" spans="10:10" x14ac:dyDescent="0.2">
      <c r="J67" s="278"/>
    </row>
    <row r="68" spans="10:10" x14ac:dyDescent="0.2">
      <c r="J68" s="278"/>
    </row>
    <row r="69" spans="10:10" x14ac:dyDescent="0.2">
      <c r="J69" s="278"/>
    </row>
    <row r="70" spans="10:10" x14ac:dyDescent="0.2">
      <c r="J70" s="278"/>
    </row>
    <row r="71" spans="10:10" x14ac:dyDescent="0.2">
      <c r="J71" s="278"/>
    </row>
    <row r="72" spans="10:10" x14ac:dyDescent="0.2">
      <c r="J72" s="278"/>
    </row>
    <row r="73" spans="10:10" x14ac:dyDescent="0.2">
      <c r="J73" s="278"/>
    </row>
    <row r="74" spans="10:10" x14ac:dyDescent="0.2">
      <c r="J74" s="278"/>
    </row>
    <row r="75" spans="10:10" x14ac:dyDescent="0.2">
      <c r="J75" s="278"/>
    </row>
    <row r="76" spans="10:10" x14ac:dyDescent="0.2">
      <c r="J76" s="278"/>
    </row>
    <row r="77" spans="10:10" x14ac:dyDescent="0.2">
      <c r="J77" s="278"/>
    </row>
    <row r="78" spans="10:10" x14ac:dyDescent="0.2">
      <c r="J78" s="278"/>
    </row>
    <row r="79" spans="10:10" x14ac:dyDescent="0.2">
      <c r="J79" s="278"/>
    </row>
    <row r="80" spans="10:10" x14ac:dyDescent="0.2">
      <c r="J80" s="278"/>
    </row>
    <row r="81" spans="8:10" x14ac:dyDescent="0.2">
      <c r="J81" s="278"/>
    </row>
    <row r="82" spans="8:10" x14ac:dyDescent="0.2">
      <c r="J82" s="278"/>
    </row>
    <row r="83" spans="8:10" x14ac:dyDescent="0.2">
      <c r="J83" s="278"/>
    </row>
    <row r="84" spans="8:10" x14ac:dyDescent="0.2">
      <c r="J84" s="278"/>
    </row>
    <row r="85" spans="8:10" x14ac:dyDescent="0.2">
      <c r="H85" s="278"/>
      <c r="J85" s="278"/>
    </row>
    <row r="86" spans="8:10" x14ac:dyDescent="0.2">
      <c r="H86" s="278"/>
      <c r="J86" s="278"/>
    </row>
    <row r="87" spans="8:10" x14ac:dyDescent="0.2">
      <c r="H87" s="278"/>
      <c r="J87" s="278"/>
    </row>
    <row r="88" spans="8:10" x14ac:dyDescent="0.2">
      <c r="H88" s="278"/>
      <c r="J88" s="278"/>
    </row>
    <row r="89" spans="8:10" x14ac:dyDescent="0.2">
      <c r="H89" s="278"/>
      <c r="J89" s="278"/>
    </row>
    <row r="90" spans="8:10" x14ac:dyDescent="0.2">
      <c r="H90" s="278"/>
      <c r="J90" s="278"/>
    </row>
    <row r="91" spans="8:10" x14ac:dyDescent="0.2">
      <c r="H91" s="278"/>
      <c r="J91" s="278"/>
    </row>
    <row r="92" spans="8:10" x14ac:dyDescent="0.2">
      <c r="H92" s="278"/>
      <c r="J92" s="278"/>
    </row>
    <row r="93" spans="8:10" x14ac:dyDescent="0.2">
      <c r="H93" s="278"/>
      <c r="J93" s="278"/>
    </row>
    <row r="94" spans="8:10" x14ac:dyDescent="0.2">
      <c r="H94" s="278"/>
      <c r="J94" s="278"/>
    </row>
    <row r="95" spans="8:10" x14ac:dyDescent="0.2">
      <c r="H95" s="278"/>
      <c r="J95" s="278"/>
    </row>
    <row r="96" spans="8:10" x14ac:dyDescent="0.2">
      <c r="H96" s="278"/>
      <c r="J96" s="278"/>
    </row>
    <row r="97" spans="8:10" x14ac:dyDescent="0.2">
      <c r="H97" s="278"/>
      <c r="J97" s="278"/>
    </row>
    <row r="98" spans="8:10" x14ac:dyDescent="0.2">
      <c r="H98" s="278"/>
      <c r="J98" s="278"/>
    </row>
    <row r="99" spans="8:10" x14ac:dyDescent="0.2">
      <c r="H99" s="278"/>
      <c r="J99" s="278"/>
    </row>
    <row r="100" spans="8:10" x14ac:dyDescent="0.2">
      <c r="H100" s="278"/>
      <c r="J100" s="278"/>
    </row>
    <row r="101" spans="8:10" x14ac:dyDescent="0.2">
      <c r="H101" s="278"/>
      <c r="J101" s="278"/>
    </row>
    <row r="102" spans="8:10" x14ac:dyDescent="0.2">
      <c r="H102" s="278"/>
      <c r="J102" s="278"/>
    </row>
    <row r="103" spans="8:10" x14ac:dyDescent="0.2">
      <c r="H103" s="278"/>
      <c r="J103" s="278"/>
    </row>
    <row r="104" spans="8:10" x14ac:dyDescent="0.2">
      <c r="H104" s="278"/>
      <c r="J104" s="278"/>
    </row>
    <row r="105" spans="8:10" x14ac:dyDescent="0.2">
      <c r="H105" s="278"/>
      <c r="J105" s="278"/>
    </row>
    <row r="106" spans="8:10" x14ac:dyDescent="0.2">
      <c r="H106" s="278"/>
      <c r="J106" s="278"/>
    </row>
    <row r="107" spans="8:10" x14ac:dyDescent="0.2">
      <c r="H107" s="278"/>
      <c r="J107" s="278"/>
    </row>
    <row r="108" spans="8:10" x14ac:dyDescent="0.2">
      <c r="H108" s="278"/>
      <c r="J108" s="278"/>
    </row>
    <row r="109" spans="8:10" x14ac:dyDescent="0.2">
      <c r="H109" s="278"/>
      <c r="J109" s="278"/>
    </row>
    <row r="110" spans="8:10" x14ac:dyDescent="0.2">
      <c r="H110" s="278"/>
      <c r="J110" s="278"/>
    </row>
    <row r="111" spans="8:10" x14ac:dyDescent="0.2">
      <c r="H111" s="278"/>
      <c r="J111" s="278"/>
    </row>
    <row r="112" spans="8:10" x14ac:dyDescent="0.2">
      <c r="H112" s="278"/>
      <c r="J112" s="278"/>
    </row>
    <row r="113" spans="8:10" x14ac:dyDescent="0.2">
      <c r="H113" s="278"/>
      <c r="J113" s="278"/>
    </row>
    <row r="114" spans="8:10" x14ac:dyDescent="0.2">
      <c r="H114" s="278"/>
      <c r="J114" s="278"/>
    </row>
    <row r="115" spans="8:10" x14ac:dyDescent="0.2">
      <c r="H115" s="278"/>
      <c r="J115" s="278"/>
    </row>
    <row r="116" spans="8:10" x14ac:dyDescent="0.2">
      <c r="H116" s="278"/>
      <c r="J116" s="278"/>
    </row>
    <row r="117" spans="8:10" x14ac:dyDescent="0.2">
      <c r="H117" s="278"/>
      <c r="J117" s="278"/>
    </row>
    <row r="118" spans="8:10" x14ac:dyDescent="0.2">
      <c r="H118" s="278"/>
      <c r="J118" s="278"/>
    </row>
    <row r="119" spans="8:10" x14ac:dyDescent="0.2">
      <c r="H119" s="278"/>
      <c r="J119" s="278"/>
    </row>
    <row r="120" spans="8:10" x14ac:dyDescent="0.2">
      <c r="H120" s="278"/>
      <c r="J120" s="278"/>
    </row>
    <row r="121" spans="8:10" x14ac:dyDescent="0.2">
      <c r="H121" s="278"/>
      <c r="J121" s="278"/>
    </row>
    <row r="122" spans="8:10" x14ac:dyDescent="0.2">
      <c r="H122" s="278"/>
      <c r="J122" s="278"/>
    </row>
    <row r="123" spans="8:10" x14ac:dyDescent="0.2">
      <c r="H123" s="278"/>
      <c r="J123" s="278"/>
    </row>
    <row r="124" spans="8:10" x14ac:dyDescent="0.2">
      <c r="H124" s="278"/>
      <c r="J124" s="278"/>
    </row>
    <row r="125" spans="8:10" x14ac:dyDescent="0.2">
      <c r="H125" s="278"/>
      <c r="J125" s="278"/>
    </row>
    <row r="126" spans="8:10" x14ac:dyDescent="0.2">
      <c r="H126" s="278"/>
      <c r="J126" s="278"/>
    </row>
    <row r="127" spans="8:10" x14ac:dyDescent="0.2">
      <c r="H127" s="278"/>
      <c r="J127" s="278"/>
    </row>
    <row r="128" spans="8:10" x14ac:dyDescent="0.2">
      <c r="H128" s="278"/>
      <c r="J128" s="278"/>
    </row>
    <row r="129" spans="8:10" x14ac:dyDescent="0.2">
      <c r="H129" s="278"/>
      <c r="J129" s="278"/>
    </row>
    <row r="130" spans="8:10" x14ac:dyDescent="0.2">
      <c r="H130" s="278"/>
      <c r="J130" s="278"/>
    </row>
    <row r="131" spans="8:10" x14ac:dyDescent="0.2">
      <c r="H131" s="278"/>
      <c r="J131" s="278"/>
    </row>
    <row r="132" spans="8:10" x14ac:dyDescent="0.2">
      <c r="H132" s="278"/>
      <c r="J132" s="278"/>
    </row>
    <row r="133" spans="8:10" x14ac:dyDescent="0.2">
      <c r="H133" s="278"/>
      <c r="J133" s="278"/>
    </row>
    <row r="134" spans="8:10" x14ac:dyDescent="0.2">
      <c r="H134" s="278"/>
      <c r="J134" s="278"/>
    </row>
    <row r="135" spans="8:10" x14ac:dyDescent="0.2">
      <c r="H135" s="278"/>
      <c r="J135" s="278"/>
    </row>
    <row r="136" spans="8:10" x14ac:dyDescent="0.2">
      <c r="H136" s="278"/>
      <c r="J136" s="278"/>
    </row>
    <row r="137" spans="8:10" x14ac:dyDescent="0.2">
      <c r="H137" s="278"/>
      <c r="J137" s="278"/>
    </row>
    <row r="138" spans="8:10" x14ac:dyDescent="0.2">
      <c r="H138" s="278"/>
      <c r="J138" s="278"/>
    </row>
    <row r="139" spans="8:10" x14ac:dyDescent="0.2">
      <c r="H139" s="278"/>
      <c r="J139" s="278"/>
    </row>
    <row r="140" spans="8:10" x14ac:dyDescent="0.2">
      <c r="H140" s="278"/>
      <c r="J140" s="278"/>
    </row>
    <row r="141" spans="8:10" x14ac:dyDescent="0.2">
      <c r="H141" s="278"/>
      <c r="J141" s="278"/>
    </row>
    <row r="142" spans="8:10" x14ac:dyDescent="0.2">
      <c r="H142" s="278"/>
      <c r="J142" s="278"/>
    </row>
    <row r="143" spans="8:10" x14ac:dyDescent="0.2">
      <c r="H143" s="278"/>
      <c r="J143" s="278"/>
    </row>
    <row r="144" spans="8:10" x14ac:dyDescent="0.2">
      <c r="H144" s="278"/>
      <c r="J144" s="278"/>
    </row>
    <row r="145" spans="8:10" x14ac:dyDescent="0.2">
      <c r="H145" s="278"/>
      <c r="J145" s="278"/>
    </row>
    <row r="146" spans="8:10" x14ac:dyDescent="0.2">
      <c r="H146" s="278"/>
      <c r="J146" s="278"/>
    </row>
    <row r="147" spans="8:10" x14ac:dyDescent="0.2">
      <c r="H147" s="278"/>
      <c r="J147" s="278"/>
    </row>
  </sheetData>
  <sheetProtection selectLockedCells="1" selectUnlockedCells="1"/>
  <mergeCells count="58">
    <mergeCell ref="A9:AD9"/>
    <mergeCell ref="D10:D12"/>
    <mergeCell ref="B10:B12"/>
    <mergeCell ref="A10:A12"/>
    <mergeCell ref="AB10:AB12"/>
    <mergeCell ref="R11:S11"/>
    <mergeCell ref="H11:I11"/>
    <mergeCell ref="E10:E12"/>
    <mergeCell ref="F10:I10"/>
    <mergeCell ref="F11:G11"/>
    <mergeCell ref="C10:C12"/>
    <mergeCell ref="S7:AB7"/>
    <mergeCell ref="S1:AC1"/>
    <mergeCell ref="S2:AB2"/>
    <mergeCell ref="S3:AB3"/>
    <mergeCell ref="S4:AB4"/>
    <mergeCell ref="S6:AB6"/>
    <mergeCell ref="B56:D56"/>
    <mergeCell ref="A55:D55"/>
    <mergeCell ref="A54:D54"/>
    <mergeCell ref="A49:D49"/>
    <mergeCell ref="B35:D35"/>
    <mergeCell ref="A36:D36"/>
    <mergeCell ref="A40:D40"/>
    <mergeCell ref="B48:D48"/>
    <mergeCell ref="A44:D44"/>
    <mergeCell ref="A43:D43"/>
    <mergeCell ref="D46:D47"/>
    <mergeCell ref="A46:A47"/>
    <mergeCell ref="B45:B47"/>
    <mergeCell ref="C50:C51"/>
    <mergeCell ref="C52:C53"/>
    <mergeCell ref="AE10:AE12"/>
    <mergeCell ref="AD10:AD12"/>
    <mergeCell ref="N11:O11"/>
    <mergeCell ref="P11:Q11"/>
    <mergeCell ref="AC10:AC12"/>
    <mergeCell ref="X10:AA10"/>
    <mergeCell ref="X11:Y11"/>
    <mergeCell ref="Z11:AA11"/>
    <mergeCell ref="J10:W10"/>
    <mergeCell ref="L11:M11"/>
    <mergeCell ref="J11:K11"/>
    <mergeCell ref="T11:U11"/>
    <mergeCell ref="V11:W11"/>
    <mergeCell ref="AE46:AE47"/>
    <mergeCell ref="A13:D13"/>
    <mergeCell ref="A20:D20"/>
    <mergeCell ref="A24:D24"/>
    <mergeCell ref="A18:D18"/>
    <mergeCell ref="B34:D34"/>
    <mergeCell ref="B39:D39"/>
    <mergeCell ref="A31:D31"/>
    <mergeCell ref="A32:D32"/>
    <mergeCell ref="A21:D21"/>
    <mergeCell ref="A23:D23"/>
    <mergeCell ref="A29:D29"/>
    <mergeCell ref="A28:D28"/>
  </mergeCells>
  <phoneticPr fontId="27" type="noConversion"/>
  <pageMargins left="0.55118110236220474" right="0.15748031496062992" top="0.55000000000000004" bottom="0.66" header="0.15748031496062992" footer="0.15748031496062992"/>
  <pageSetup paperSize="9" scale="96" firstPageNumber="0" orientation="landscape" horizontalDpi="300" verticalDpi="300" r:id="rId1"/>
  <headerFooter alignWithMargins="0"/>
  <rowBreaks count="1" manualBreakCount="1">
    <brk id="28" max="24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A28" zoomScaleNormal="100" zoomScaleSheetLayoutView="90" workbookViewId="0">
      <selection activeCell="E55" sqref="E55"/>
    </sheetView>
  </sheetViews>
  <sheetFormatPr defaultColWidth="9" defaultRowHeight="12.75" x14ac:dyDescent="0.2"/>
  <cols>
    <col min="1" max="1" width="3.5703125" style="78" customWidth="1"/>
    <col min="2" max="2" width="18" style="78" customWidth="1"/>
    <col min="3" max="3" width="18.5703125" style="78" customWidth="1"/>
    <col min="4" max="4" width="19" style="81" customWidth="1"/>
    <col min="5" max="5" width="4.85546875" style="82" customWidth="1"/>
    <col min="6" max="6" width="4.28515625" style="82" customWidth="1"/>
    <col min="7" max="7" width="4.140625" style="82" customWidth="1"/>
    <col min="8" max="8" width="4" style="82" customWidth="1"/>
    <col min="9" max="9" width="3.7109375" style="82" customWidth="1"/>
    <col min="10" max="10" width="3.7109375" style="83" customWidth="1"/>
    <col min="11" max="11" width="4.140625" style="83" customWidth="1"/>
    <col min="12" max="12" width="3.85546875" style="83" customWidth="1"/>
    <col min="13" max="13" width="4.140625" style="83" customWidth="1"/>
    <col min="14" max="14" width="4.42578125" style="83" customWidth="1"/>
    <col min="15" max="15" width="4.140625" style="83" customWidth="1"/>
    <col min="16" max="16" width="3.5703125" style="83" customWidth="1"/>
    <col min="17" max="17" width="4" style="83" customWidth="1"/>
    <col min="18" max="18" width="3.42578125" style="83" customWidth="1"/>
    <col min="19" max="19" width="4.140625" style="83" customWidth="1"/>
    <col min="20" max="20" width="3.28515625" style="83" customWidth="1"/>
    <col min="21" max="21" width="3.7109375" style="83" customWidth="1"/>
    <col min="22" max="22" width="4" style="83" customWidth="1"/>
    <col min="23" max="23" width="3.42578125" style="83" customWidth="1"/>
    <col min="24" max="24" width="3.7109375" style="83" customWidth="1"/>
    <col min="25" max="25" width="3.85546875" style="83" customWidth="1"/>
    <col min="26" max="26" width="3.7109375" style="83" customWidth="1"/>
    <col min="27" max="27" width="4.28515625" style="83" customWidth="1"/>
    <col min="28" max="29" width="4.42578125" style="83" customWidth="1"/>
    <col min="30" max="30" width="4.7109375" style="83" customWidth="1"/>
    <col min="31" max="31" width="5.28515625" style="78" customWidth="1"/>
    <col min="32" max="32" width="4.5703125" style="78" customWidth="1"/>
    <col min="33" max="33" width="5" style="78" customWidth="1"/>
    <col min="34" max="34" width="5.28515625" style="78" customWidth="1"/>
    <col min="35" max="35" width="4" style="78" customWidth="1"/>
    <col min="36" max="36" width="3.7109375" style="78" customWidth="1"/>
    <col min="37" max="37" width="4.140625" style="78" customWidth="1"/>
    <col min="38" max="38" width="3.7109375" style="78" customWidth="1"/>
    <col min="39" max="39" width="4" style="78" customWidth="1"/>
    <col min="40" max="40" width="4.140625" style="78" customWidth="1"/>
    <col min="41" max="41" width="4" style="78" customWidth="1"/>
    <col min="42" max="42" width="3.5703125" style="78" customWidth="1"/>
    <col min="43" max="44" width="3.42578125" style="78" customWidth="1"/>
    <col min="45" max="45" width="3.140625" style="78" customWidth="1"/>
    <col min="46" max="16384" width="9" style="78"/>
  </cols>
  <sheetData>
    <row r="1" spans="1:31" ht="15.75" x14ac:dyDescent="0.2">
      <c r="S1" s="571" t="s">
        <v>377</v>
      </c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69"/>
      <c r="AE1" s="69"/>
    </row>
    <row r="2" spans="1:31" ht="15.75" x14ac:dyDescent="0.2">
      <c r="S2" s="572" t="s">
        <v>366</v>
      </c>
      <c r="T2" s="572"/>
      <c r="U2" s="572"/>
      <c r="V2" s="572"/>
      <c r="W2" s="572"/>
      <c r="X2" s="572"/>
      <c r="Y2" s="572"/>
      <c r="Z2" s="572"/>
      <c r="AA2" s="572"/>
      <c r="AB2" s="572"/>
      <c r="AC2" s="168"/>
      <c r="AD2" s="69"/>
      <c r="AE2" s="69"/>
    </row>
    <row r="3" spans="1:31" ht="15.75" x14ac:dyDescent="0.2">
      <c r="S3" s="572" t="s">
        <v>367</v>
      </c>
      <c r="T3" s="572"/>
      <c r="U3" s="572"/>
      <c r="V3" s="572"/>
      <c r="W3" s="572"/>
      <c r="X3" s="572"/>
      <c r="Y3" s="572"/>
      <c r="Z3" s="572"/>
      <c r="AA3" s="572"/>
      <c r="AB3" s="572"/>
      <c r="AC3" s="168"/>
      <c r="AD3" s="69"/>
      <c r="AE3" s="69"/>
    </row>
    <row r="4" spans="1:31" ht="15.75" x14ac:dyDescent="0.2">
      <c r="S4" s="572" t="s">
        <v>512</v>
      </c>
      <c r="T4" s="572"/>
      <c r="U4" s="572"/>
      <c r="V4" s="572"/>
      <c r="W4" s="572"/>
      <c r="X4" s="572"/>
      <c r="Y4" s="572"/>
      <c r="Z4" s="572"/>
      <c r="AA4" s="572"/>
      <c r="AB4" s="572"/>
      <c r="AC4" s="168"/>
      <c r="AD4" s="69"/>
      <c r="AE4" s="69"/>
    </row>
    <row r="5" spans="1:31" ht="15.75" x14ac:dyDescent="0.2">
      <c r="S5" s="182" t="s">
        <v>368</v>
      </c>
      <c r="T5" s="182"/>
      <c r="U5" s="182"/>
      <c r="V5" s="182"/>
      <c r="W5" s="182"/>
      <c r="X5" s="270"/>
      <c r="Y5" s="270"/>
      <c r="Z5" s="182"/>
      <c r="AA5" s="182"/>
      <c r="AB5" s="182"/>
      <c r="AC5" s="168"/>
      <c r="AD5" s="69"/>
      <c r="AE5" s="69"/>
    </row>
    <row r="6" spans="1:31" ht="15.75" x14ac:dyDescent="0.2">
      <c r="S6" s="572" t="s">
        <v>369</v>
      </c>
      <c r="T6" s="572"/>
      <c r="U6" s="572"/>
      <c r="V6" s="572"/>
      <c r="W6" s="572"/>
      <c r="X6" s="572"/>
      <c r="Y6" s="572"/>
      <c r="Z6" s="572"/>
      <c r="AA6" s="572"/>
      <c r="AB6" s="572"/>
      <c r="AC6" s="168"/>
      <c r="AD6" s="69"/>
      <c r="AE6" s="69"/>
    </row>
    <row r="7" spans="1:31" ht="14.25" customHeight="1" x14ac:dyDescent="0.2">
      <c r="S7" s="572" t="s">
        <v>392</v>
      </c>
      <c r="T7" s="572"/>
      <c r="U7" s="572"/>
      <c r="V7" s="572"/>
      <c r="W7" s="572"/>
      <c r="X7" s="572"/>
      <c r="Y7" s="572"/>
      <c r="Z7" s="572"/>
      <c r="AA7" s="572"/>
      <c r="AB7" s="572"/>
      <c r="AC7" s="168"/>
      <c r="AD7" s="69"/>
      <c r="AE7" s="69"/>
    </row>
    <row r="9" spans="1:31" ht="16.5" customHeight="1" x14ac:dyDescent="0.2">
      <c r="A9" s="589" t="s">
        <v>424</v>
      </c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</row>
    <row r="10" spans="1:31" ht="24.75" customHeight="1" x14ac:dyDescent="0.2">
      <c r="A10" s="774" t="s">
        <v>0</v>
      </c>
      <c r="B10" s="774" t="s">
        <v>25</v>
      </c>
      <c r="C10" s="774" t="s">
        <v>181</v>
      </c>
      <c r="D10" s="778" t="s">
        <v>26</v>
      </c>
      <c r="E10" s="772" t="s">
        <v>192</v>
      </c>
      <c r="F10" s="595" t="s">
        <v>400</v>
      </c>
      <c r="G10" s="779"/>
      <c r="H10" s="779"/>
      <c r="I10" s="596"/>
      <c r="J10" s="540" t="s">
        <v>415</v>
      </c>
      <c r="K10" s="770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541"/>
      <c r="X10" s="591" t="s">
        <v>402</v>
      </c>
      <c r="Y10" s="591"/>
      <c r="Z10" s="591"/>
      <c r="AA10" s="591"/>
      <c r="AB10" s="772" t="s">
        <v>7</v>
      </c>
      <c r="AC10" s="772" t="s">
        <v>8</v>
      </c>
      <c r="AD10" s="776" t="s">
        <v>130</v>
      </c>
      <c r="AE10" s="736" t="s">
        <v>156</v>
      </c>
    </row>
    <row r="11" spans="1:31" ht="18" customHeight="1" x14ac:dyDescent="0.2">
      <c r="A11" s="775"/>
      <c r="B11" s="775"/>
      <c r="C11" s="775"/>
      <c r="D11" s="591"/>
      <c r="E11" s="773"/>
      <c r="F11" s="595" t="s">
        <v>414</v>
      </c>
      <c r="G11" s="596"/>
      <c r="H11" s="595" t="s">
        <v>406</v>
      </c>
      <c r="I11" s="596"/>
      <c r="J11" s="761" t="s">
        <v>3</v>
      </c>
      <c r="K11" s="762"/>
      <c r="L11" s="761" t="s">
        <v>4</v>
      </c>
      <c r="M11" s="762"/>
      <c r="N11" s="761" t="s">
        <v>5</v>
      </c>
      <c r="O11" s="762"/>
      <c r="P11" s="761" t="s">
        <v>6</v>
      </c>
      <c r="Q11" s="762"/>
      <c r="R11" s="761" t="s">
        <v>259</v>
      </c>
      <c r="S11" s="762"/>
      <c r="T11" s="761" t="s">
        <v>280</v>
      </c>
      <c r="U11" s="762"/>
      <c r="V11" s="761" t="s">
        <v>281</v>
      </c>
      <c r="W11" s="762"/>
      <c r="X11" s="761" t="s">
        <v>3</v>
      </c>
      <c r="Y11" s="762"/>
      <c r="Z11" s="761" t="s">
        <v>4</v>
      </c>
      <c r="AA11" s="762"/>
      <c r="AB11" s="773"/>
      <c r="AC11" s="773"/>
      <c r="AD11" s="777"/>
      <c r="AE11" s="736"/>
    </row>
    <row r="12" spans="1:31" ht="27" customHeight="1" x14ac:dyDescent="0.2">
      <c r="A12" s="775"/>
      <c r="B12" s="775"/>
      <c r="C12" s="775"/>
      <c r="D12" s="591"/>
      <c r="E12" s="773"/>
      <c r="F12" s="271" t="s">
        <v>27</v>
      </c>
      <c r="G12" s="271" t="s">
        <v>28</v>
      </c>
      <c r="H12" s="271" t="s">
        <v>27</v>
      </c>
      <c r="I12" s="271" t="s">
        <v>28</v>
      </c>
      <c r="J12" s="79" t="s">
        <v>27</v>
      </c>
      <c r="K12" s="80" t="s">
        <v>28</v>
      </c>
      <c r="L12" s="79" t="s">
        <v>27</v>
      </c>
      <c r="M12" s="80" t="s">
        <v>28</v>
      </c>
      <c r="N12" s="79" t="s">
        <v>27</v>
      </c>
      <c r="O12" s="80" t="s">
        <v>28</v>
      </c>
      <c r="P12" s="79" t="s">
        <v>27</v>
      </c>
      <c r="Q12" s="80" t="s">
        <v>28</v>
      </c>
      <c r="R12" s="80" t="s">
        <v>27</v>
      </c>
      <c r="S12" s="80" t="s">
        <v>28</v>
      </c>
      <c r="T12" s="80" t="s">
        <v>27</v>
      </c>
      <c r="U12" s="80" t="s">
        <v>28</v>
      </c>
      <c r="V12" s="80" t="s">
        <v>27</v>
      </c>
      <c r="W12" s="80" t="s">
        <v>28</v>
      </c>
      <c r="X12" s="80" t="s">
        <v>27</v>
      </c>
      <c r="Y12" s="80" t="s">
        <v>28</v>
      </c>
      <c r="Z12" s="80" t="s">
        <v>27</v>
      </c>
      <c r="AA12" s="80" t="s">
        <v>28</v>
      </c>
      <c r="AB12" s="773"/>
      <c r="AC12" s="773"/>
      <c r="AD12" s="772"/>
      <c r="AE12" s="736"/>
    </row>
    <row r="13" spans="1:31" ht="15.75" x14ac:dyDescent="0.2">
      <c r="A13" s="759" t="s">
        <v>227</v>
      </c>
      <c r="B13" s="759"/>
      <c r="C13" s="759"/>
      <c r="D13" s="759"/>
      <c r="E13" s="208"/>
      <c r="F13" s="208"/>
      <c r="G13" s="208"/>
      <c r="H13" s="208"/>
      <c r="I13" s="208"/>
      <c r="J13" s="209"/>
      <c r="K13" s="210"/>
      <c r="L13" s="209"/>
      <c r="M13" s="210"/>
      <c r="N13" s="209"/>
      <c r="O13" s="210"/>
      <c r="P13" s="209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09"/>
      <c r="AC13" s="209"/>
      <c r="AD13" s="209"/>
      <c r="AE13" s="211"/>
    </row>
    <row r="14" spans="1:31" s="145" customFormat="1" ht="15.75" x14ac:dyDescent="0.2">
      <c r="A14" s="350">
        <v>1</v>
      </c>
      <c r="B14" s="350" t="s">
        <v>304</v>
      </c>
      <c r="C14" s="352" t="s">
        <v>275</v>
      </c>
      <c r="D14" s="352" t="s">
        <v>208</v>
      </c>
      <c r="E14" s="212">
        <f>J14+L14+N14+P14</f>
        <v>1</v>
      </c>
      <c r="F14" s="212"/>
      <c r="G14" s="212"/>
      <c r="H14" s="212"/>
      <c r="I14" s="212"/>
      <c r="J14" s="276">
        <v>1</v>
      </c>
      <c r="K14" s="276">
        <v>4</v>
      </c>
      <c r="L14" s="276"/>
      <c r="M14" s="276"/>
      <c r="N14" s="276"/>
      <c r="O14" s="367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12">
        <f>F14*G14+H14*I14+J14*K14+L14*M14+N14*O14+P14*Q14+R14*S14+T14*U14+V14*W14+X14*Y14+Z14*AA14-AC14</f>
        <v>4</v>
      </c>
      <c r="AC14" s="276"/>
      <c r="AD14" s="212">
        <f>AB14+AC14</f>
        <v>4</v>
      </c>
      <c r="AE14" s="276">
        <v>32</v>
      </c>
    </row>
    <row r="15" spans="1:31" s="145" customFormat="1" ht="33.75" customHeight="1" x14ac:dyDescent="0.2">
      <c r="A15" s="350">
        <v>2</v>
      </c>
      <c r="B15" s="350" t="s">
        <v>135</v>
      </c>
      <c r="C15" s="352" t="s">
        <v>209</v>
      </c>
      <c r="D15" s="352" t="s">
        <v>209</v>
      </c>
      <c r="E15" s="212">
        <f>J15+L15+N15+P15+R15+T15+V15</f>
        <v>2</v>
      </c>
      <c r="F15" s="212"/>
      <c r="G15" s="212"/>
      <c r="H15" s="212"/>
      <c r="I15" s="212"/>
      <c r="J15" s="276">
        <v>2</v>
      </c>
      <c r="K15" s="276">
        <v>4</v>
      </c>
      <c r="L15" s="276"/>
      <c r="M15" s="276"/>
      <c r="N15" s="276"/>
      <c r="O15" s="367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12">
        <f>F15*G15+H15*I15+J15*K15+L15*M15+N15*O15+P15*Q15+R15*S15+T15*U15+V15*W15+X15*Y15+Z15*AA15-AC15</f>
        <v>8</v>
      </c>
      <c r="AC15" s="276"/>
      <c r="AD15" s="212">
        <f>AB15+AC15</f>
        <v>8</v>
      </c>
      <c r="AE15" s="276">
        <v>32</v>
      </c>
    </row>
    <row r="16" spans="1:31" s="145" customFormat="1" ht="15.75" x14ac:dyDescent="0.2">
      <c r="A16" s="350" t="s">
        <v>33</v>
      </c>
      <c r="B16" s="350" t="s">
        <v>135</v>
      </c>
      <c r="C16" s="352" t="s">
        <v>136</v>
      </c>
      <c r="D16" s="352" t="s">
        <v>136</v>
      </c>
      <c r="E16" s="212">
        <f>J16+L16+N16+P16+R16+T16</f>
        <v>4</v>
      </c>
      <c r="F16" s="212"/>
      <c r="G16" s="212"/>
      <c r="H16" s="212"/>
      <c r="I16" s="212"/>
      <c r="J16" s="276"/>
      <c r="K16" s="276"/>
      <c r="L16" s="276"/>
      <c r="M16" s="276"/>
      <c r="N16" s="276"/>
      <c r="O16" s="276"/>
      <c r="P16" s="365">
        <v>4</v>
      </c>
      <c r="Q16" s="276">
        <v>1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12">
        <f>F16*G16+H16*I16+J16*K16+L16*M16+N16*O16+P16*Q16+R16*S16+T16*U16+V16*W16+X16*Y16+Z16*AA16-AC16</f>
        <v>4</v>
      </c>
      <c r="AC16" s="276"/>
      <c r="AD16" s="212">
        <f>AB16+AC16</f>
        <v>4</v>
      </c>
      <c r="AE16" s="276">
        <v>32</v>
      </c>
    </row>
    <row r="17" spans="1:31" s="144" customFormat="1" ht="15.75" x14ac:dyDescent="0.2">
      <c r="A17" s="758" t="s">
        <v>54</v>
      </c>
      <c r="B17" s="758"/>
      <c r="C17" s="758"/>
      <c r="D17" s="758"/>
      <c r="E17" s="213">
        <f>SUM(E14:E16)</f>
        <v>7</v>
      </c>
      <c r="F17" s="213"/>
      <c r="G17" s="213"/>
      <c r="H17" s="213"/>
      <c r="I17" s="213"/>
      <c r="J17" s="214">
        <f>SUM(J14:J16)</f>
        <v>3</v>
      </c>
      <c r="K17" s="214">
        <f>K14*J14+K15*J15+K16*J16</f>
        <v>12</v>
      </c>
      <c r="L17" s="214">
        <f>SUM(L14:L16)</f>
        <v>0</v>
      </c>
      <c r="M17" s="214">
        <f>M14*L14+M15*L15+M16*L16</f>
        <v>0</v>
      </c>
      <c r="N17" s="214">
        <f>SUM(N14:N16)</f>
        <v>0</v>
      </c>
      <c r="O17" s="214">
        <f>O14*N14+O16*N16+N15*O15</f>
        <v>0</v>
      </c>
      <c r="P17" s="213">
        <f>SUM(P14:P16)</f>
        <v>4</v>
      </c>
      <c r="Q17" s="213">
        <f>Q14*P14+Q16*P16+Q15*P15</f>
        <v>4</v>
      </c>
      <c r="R17" s="213">
        <f>SUM(R14:R16)</f>
        <v>0</v>
      </c>
      <c r="S17" s="213">
        <f>R14*S14+R15*S15+R16*S16</f>
        <v>0</v>
      </c>
      <c r="T17" s="213"/>
      <c r="U17" s="213"/>
      <c r="V17" s="213"/>
      <c r="W17" s="213"/>
      <c r="X17" s="213"/>
      <c r="Y17" s="213"/>
      <c r="Z17" s="213"/>
      <c r="AA17" s="213"/>
      <c r="AB17" s="213">
        <f>SUM(AB14:AB16)</f>
        <v>16</v>
      </c>
      <c r="AC17" s="214">
        <f>SUM(AC14:AC16)</f>
        <v>0</v>
      </c>
      <c r="AD17" s="213">
        <f>SUM(AD14:AD16)</f>
        <v>16</v>
      </c>
      <c r="AE17" s="213"/>
    </row>
    <row r="18" spans="1:31" s="145" customFormat="1" ht="15.75" x14ac:dyDescent="0.2">
      <c r="A18" s="766" t="s">
        <v>20</v>
      </c>
      <c r="B18" s="766"/>
      <c r="C18" s="766"/>
      <c r="D18" s="766"/>
      <c r="E18" s="215"/>
      <c r="F18" s="215"/>
      <c r="G18" s="215"/>
      <c r="H18" s="215"/>
      <c r="I18" s="215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276"/>
      <c r="Y18" s="276"/>
      <c r="Z18" s="139"/>
      <c r="AA18" s="139"/>
      <c r="AB18" s="139"/>
      <c r="AC18" s="139"/>
      <c r="AD18" s="139"/>
      <c r="AE18" s="139"/>
    </row>
    <row r="19" spans="1:31" s="145" customFormat="1" ht="19.5" customHeight="1" x14ac:dyDescent="0.2">
      <c r="A19" s="758">
        <v>3</v>
      </c>
      <c r="B19" s="763" t="s">
        <v>138</v>
      </c>
      <c r="C19" s="352" t="s">
        <v>232</v>
      </c>
      <c r="D19" s="352" t="s">
        <v>232</v>
      </c>
      <c r="E19" s="212">
        <f>J19+L19+N19+P19+R19+T19</f>
        <v>1</v>
      </c>
      <c r="F19" s="212"/>
      <c r="G19" s="212"/>
      <c r="H19" s="212"/>
      <c r="I19" s="212"/>
      <c r="J19" s="365"/>
      <c r="K19" s="365"/>
      <c r="L19" s="365"/>
      <c r="M19" s="365"/>
      <c r="N19" s="366"/>
      <c r="O19" s="366"/>
      <c r="P19" s="276">
        <v>1</v>
      </c>
      <c r="Q19" s="276">
        <v>1</v>
      </c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12">
        <f t="shared" ref="AB19:AB25" si="0">F19*G19+H19*I19+J19*K19+L19*M19+N19*O19+P19*Q19+R19*S19+T19*U19+V19*W19+X19*Y19+Z19*AA19-AC19</f>
        <v>1</v>
      </c>
      <c r="AC19" s="276"/>
      <c r="AD19" s="212">
        <f t="shared" ref="AD19:AD25" si="1">AB19+AC19</f>
        <v>1</v>
      </c>
      <c r="AE19" s="771">
        <v>32</v>
      </c>
    </row>
    <row r="20" spans="1:31" s="145" customFormat="1" ht="15.75" x14ac:dyDescent="0.2">
      <c r="A20" s="758"/>
      <c r="B20" s="764"/>
      <c r="C20" s="352" t="s">
        <v>265</v>
      </c>
      <c r="D20" s="352" t="s">
        <v>265</v>
      </c>
      <c r="E20" s="212">
        <f>J20+L20+N20+P20+R20</f>
        <v>1</v>
      </c>
      <c r="F20" s="212"/>
      <c r="G20" s="212"/>
      <c r="H20" s="212"/>
      <c r="I20" s="212"/>
      <c r="J20" s="365"/>
      <c r="K20" s="365"/>
      <c r="L20" s="365"/>
      <c r="M20" s="365"/>
      <c r="N20" s="366"/>
      <c r="O20" s="366"/>
      <c r="P20" s="276">
        <v>1</v>
      </c>
      <c r="Q20" s="276">
        <v>1</v>
      </c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12">
        <f t="shared" si="0"/>
        <v>1</v>
      </c>
      <c r="AC20" s="276"/>
      <c r="AD20" s="212">
        <f t="shared" si="1"/>
        <v>1</v>
      </c>
      <c r="AE20" s="771"/>
    </row>
    <row r="21" spans="1:31" s="145" customFormat="1" ht="31.5" x14ac:dyDescent="0.2">
      <c r="A21" s="758"/>
      <c r="B21" s="764"/>
      <c r="C21" s="352" t="s">
        <v>318</v>
      </c>
      <c r="D21" s="352" t="s">
        <v>318</v>
      </c>
      <c r="E21" s="212">
        <f>J21+L21+N21+P21+R21+T21+V21+Z21</f>
        <v>2</v>
      </c>
      <c r="F21" s="212"/>
      <c r="G21" s="212"/>
      <c r="H21" s="212"/>
      <c r="I21" s="212"/>
      <c r="J21" s="365">
        <v>1</v>
      </c>
      <c r="K21" s="365">
        <v>2</v>
      </c>
      <c r="L21" s="365">
        <v>1</v>
      </c>
      <c r="M21" s="365">
        <v>2</v>
      </c>
      <c r="N21" s="367"/>
      <c r="O21" s="367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12">
        <f t="shared" si="0"/>
        <v>4</v>
      </c>
      <c r="AC21" s="276"/>
      <c r="AD21" s="212">
        <f t="shared" si="1"/>
        <v>4</v>
      </c>
      <c r="AE21" s="771"/>
    </row>
    <row r="22" spans="1:31" s="145" customFormat="1" ht="31.5" x14ac:dyDescent="0.2">
      <c r="A22" s="758"/>
      <c r="B22" s="764"/>
      <c r="C22" s="352" t="s">
        <v>319</v>
      </c>
      <c r="D22" s="352" t="s">
        <v>319</v>
      </c>
      <c r="E22" s="212">
        <f>J22+L22+N22+P22+R22+T22+V22+Z22</f>
        <v>1</v>
      </c>
      <c r="F22" s="212"/>
      <c r="G22" s="212"/>
      <c r="H22" s="212"/>
      <c r="I22" s="212"/>
      <c r="J22" s="365"/>
      <c r="K22" s="365"/>
      <c r="L22" s="365">
        <v>1</v>
      </c>
      <c r="M22" s="365">
        <v>4</v>
      </c>
      <c r="N22" s="367"/>
      <c r="O22" s="367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12">
        <f t="shared" si="0"/>
        <v>4</v>
      </c>
      <c r="AC22" s="276"/>
      <c r="AD22" s="212">
        <f t="shared" si="1"/>
        <v>4</v>
      </c>
      <c r="AE22" s="771"/>
    </row>
    <row r="23" spans="1:31" s="145" customFormat="1" ht="31.5" x14ac:dyDescent="0.2">
      <c r="A23" s="758"/>
      <c r="B23" s="764"/>
      <c r="C23" s="352" t="s">
        <v>454</v>
      </c>
      <c r="D23" s="352" t="s">
        <v>454</v>
      </c>
      <c r="E23" s="212">
        <f>J23+L23+N23+P23+R23+T23+V23+Z23</f>
        <v>1</v>
      </c>
      <c r="F23" s="212"/>
      <c r="G23" s="212"/>
      <c r="H23" s="212"/>
      <c r="I23" s="212"/>
      <c r="J23" s="365">
        <v>1</v>
      </c>
      <c r="K23" s="365">
        <v>6</v>
      </c>
      <c r="L23" s="365"/>
      <c r="M23" s="365"/>
      <c r="N23" s="367"/>
      <c r="O23" s="367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12">
        <f t="shared" si="0"/>
        <v>6</v>
      </c>
      <c r="AC23" s="276"/>
      <c r="AD23" s="212">
        <f t="shared" si="1"/>
        <v>6</v>
      </c>
      <c r="AE23" s="771"/>
    </row>
    <row r="24" spans="1:31" s="145" customFormat="1" ht="15.75" x14ac:dyDescent="0.2">
      <c r="A24" s="758"/>
      <c r="B24" s="765"/>
      <c r="C24" s="352" t="s">
        <v>210</v>
      </c>
      <c r="D24" s="352" t="s">
        <v>210</v>
      </c>
      <c r="E24" s="212">
        <f>J24+L24+N24+P24</f>
        <v>2</v>
      </c>
      <c r="F24" s="212"/>
      <c r="G24" s="212"/>
      <c r="H24" s="212"/>
      <c r="I24" s="212"/>
      <c r="J24" s="365"/>
      <c r="K24" s="365"/>
      <c r="L24" s="366">
        <v>1</v>
      </c>
      <c r="M24" s="366">
        <v>6</v>
      </c>
      <c r="N24" s="366">
        <v>1</v>
      </c>
      <c r="O24" s="276">
        <v>6</v>
      </c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12">
        <f t="shared" si="0"/>
        <v>12</v>
      </c>
      <c r="AC24" s="276"/>
      <c r="AD24" s="212">
        <f t="shared" si="1"/>
        <v>12</v>
      </c>
      <c r="AE24" s="771"/>
    </row>
    <row r="25" spans="1:31" s="145" customFormat="1" ht="19.5" customHeight="1" x14ac:dyDescent="0.2">
      <c r="A25" s="350">
        <v>4</v>
      </c>
      <c r="B25" s="350" t="s">
        <v>148</v>
      </c>
      <c r="C25" s="393" t="s">
        <v>305</v>
      </c>
      <c r="D25" s="352" t="s">
        <v>305</v>
      </c>
      <c r="E25" s="212">
        <f>J25+L25+N25+P25</f>
        <v>1</v>
      </c>
      <c r="F25" s="212"/>
      <c r="G25" s="212"/>
      <c r="H25" s="212"/>
      <c r="I25" s="212"/>
      <c r="J25" s="276"/>
      <c r="K25" s="276"/>
      <c r="L25" s="276"/>
      <c r="M25" s="276"/>
      <c r="N25" s="276">
        <v>1</v>
      </c>
      <c r="O25" s="365">
        <v>6</v>
      </c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12">
        <f t="shared" si="0"/>
        <v>6</v>
      </c>
      <c r="AC25" s="276"/>
      <c r="AD25" s="212">
        <f t="shared" si="1"/>
        <v>6</v>
      </c>
      <c r="AE25" s="276">
        <v>32</v>
      </c>
    </row>
    <row r="26" spans="1:31" s="144" customFormat="1" ht="19.5" customHeight="1" x14ac:dyDescent="0.2">
      <c r="A26" s="758" t="s">
        <v>54</v>
      </c>
      <c r="B26" s="758"/>
      <c r="C26" s="758"/>
      <c r="D26" s="758"/>
      <c r="E26" s="213">
        <f>SUM(E19:E25)</f>
        <v>9</v>
      </c>
      <c r="F26" s="213"/>
      <c r="G26" s="213"/>
      <c r="H26" s="213"/>
      <c r="I26" s="213"/>
      <c r="J26" s="213">
        <f>SUM(J19:J25)</f>
        <v>2</v>
      </c>
      <c r="K26" s="214">
        <f>K19*J19+J20*K20+J21*K21+J22*K22+J23*K23+K24*J24+K25*J25</f>
        <v>8</v>
      </c>
      <c r="L26" s="213">
        <f>SUM(L19:L25)</f>
        <v>3</v>
      </c>
      <c r="M26" s="214">
        <f>M19*L19+L20*M20+L21*M21+L22*M22+L23*M23+M24*L24+M25*L25</f>
        <v>12</v>
      </c>
      <c r="N26" s="213">
        <f>SUM(N19:N25)</f>
        <v>2</v>
      </c>
      <c r="O26" s="214">
        <f>O19*N19+N20*O20+N21*O21+N22*O22+N23*O23+O24*N24+O25*N25</f>
        <v>12</v>
      </c>
      <c r="P26" s="213">
        <f>SUM(P19:P25)</f>
        <v>2</v>
      </c>
      <c r="Q26" s="214">
        <f>Q19*P19+P20*Q20+P21*Q21+P22*Q22+P23*Q23+Q24*P24+Q25*P25</f>
        <v>2</v>
      </c>
      <c r="R26" s="214">
        <f>SUM(R19:R25)</f>
        <v>0</v>
      </c>
      <c r="S26" s="214">
        <f>S19*R19+R20*S20+R21*S21+R22*S22+R23*S23+S24*R24+S25*R25</f>
        <v>0</v>
      </c>
      <c r="T26" s="214"/>
      <c r="U26" s="214"/>
      <c r="V26" s="214"/>
      <c r="W26" s="214"/>
      <c r="X26" s="214"/>
      <c r="Y26" s="214"/>
      <c r="Z26" s="214"/>
      <c r="AA26" s="214"/>
      <c r="AB26" s="213">
        <f>SUM(AB19:AB25)</f>
        <v>34</v>
      </c>
      <c r="AC26" s="213">
        <f>SUM(AC19:AC25)</f>
        <v>0</v>
      </c>
      <c r="AD26" s="213">
        <f>SUM(AD19:AD25)</f>
        <v>34</v>
      </c>
      <c r="AE26" s="213"/>
    </row>
    <row r="27" spans="1:31" s="145" customFormat="1" ht="15.75" x14ac:dyDescent="0.2">
      <c r="A27" s="760" t="s">
        <v>233</v>
      </c>
      <c r="B27" s="760"/>
      <c r="C27" s="760"/>
      <c r="D27" s="760"/>
      <c r="E27" s="215"/>
      <c r="F27" s="215"/>
      <c r="G27" s="215"/>
      <c r="H27" s="215"/>
      <c r="I27" s="215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276"/>
      <c r="Y27" s="276"/>
      <c r="Z27" s="139"/>
      <c r="AA27" s="139"/>
      <c r="AB27" s="139"/>
      <c r="AC27" s="139"/>
      <c r="AD27" s="212"/>
      <c r="AE27" s="139"/>
    </row>
    <row r="28" spans="1:31" s="145" customFormat="1" ht="31.5" customHeight="1" x14ac:dyDescent="0.2">
      <c r="A28" s="350">
        <v>5</v>
      </c>
      <c r="B28" s="409" t="s">
        <v>139</v>
      </c>
      <c r="C28" s="393" t="s">
        <v>193</v>
      </c>
      <c r="D28" s="352" t="s">
        <v>88</v>
      </c>
      <c r="E28" s="212">
        <f>F28+H28+J28+L28+N28+P28</f>
        <v>1</v>
      </c>
      <c r="F28" s="212"/>
      <c r="G28" s="212"/>
      <c r="H28" s="212"/>
      <c r="I28" s="212"/>
      <c r="J28" s="366">
        <v>1</v>
      </c>
      <c r="K28" s="366">
        <v>3</v>
      </c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212">
        <f>F28*G28+H28*I28+J28*K28+L28*M28+N28*O28+P28*Q28+R28*S28+T28*U28+V28*W28+X28*Y28+Z28*AA28-AC28</f>
        <v>3</v>
      </c>
      <c r="AC28" s="366"/>
      <c r="AD28" s="212">
        <f>AB28+AC28</f>
        <v>3</v>
      </c>
      <c r="AE28" s="366">
        <v>34</v>
      </c>
    </row>
    <row r="29" spans="1:31" s="144" customFormat="1" ht="22.5" customHeight="1" x14ac:dyDescent="0.2">
      <c r="A29" s="758" t="s">
        <v>54</v>
      </c>
      <c r="B29" s="758"/>
      <c r="C29" s="758"/>
      <c r="D29" s="758"/>
      <c r="E29" s="213">
        <f>SUM(E28:E28)</f>
        <v>1</v>
      </c>
      <c r="F29" s="213">
        <f>SUM(F28)</f>
        <v>0</v>
      </c>
      <c r="G29" s="213">
        <f>F28*G28</f>
        <v>0</v>
      </c>
      <c r="H29" s="213">
        <f>SUM(H28)</f>
        <v>0</v>
      </c>
      <c r="I29" s="213">
        <f>H28*I28</f>
        <v>0</v>
      </c>
      <c r="J29" s="213">
        <f>SUM(J28:J28)</f>
        <v>1</v>
      </c>
      <c r="K29" s="213">
        <f>+K28*J28</f>
        <v>3</v>
      </c>
      <c r="L29" s="213">
        <f>SUM(L28:L28)</f>
        <v>0</v>
      </c>
      <c r="M29" s="213">
        <f>M28*L28</f>
        <v>0</v>
      </c>
      <c r="N29" s="213">
        <f>SUM(N28:N28)</f>
        <v>0</v>
      </c>
      <c r="O29" s="213">
        <f>O28*N28</f>
        <v>0</v>
      </c>
      <c r="P29" s="213">
        <f>SUM(P28:P28)</f>
        <v>0</v>
      </c>
      <c r="Q29" s="213">
        <f>Q28*P28</f>
        <v>0</v>
      </c>
      <c r="R29" s="213">
        <f>SUM(R28:R28)</f>
        <v>0</v>
      </c>
      <c r="S29" s="213">
        <f>R28*S28</f>
        <v>0</v>
      </c>
      <c r="T29" s="213"/>
      <c r="U29" s="213"/>
      <c r="V29" s="213"/>
      <c r="W29" s="213"/>
      <c r="X29" s="213"/>
      <c r="Y29" s="213"/>
      <c r="Z29" s="213"/>
      <c r="AA29" s="213"/>
      <c r="AB29" s="213">
        <f>SUM(AB28:AB28)</f>
        <v>3</v>
      </c>
      <c r="AC29" s="213">
        <f>SUM(AC28:AC28)</f>
        <v>0</v>
      </c>
      <c r="AD29" s="213">
        <f>SUM(AD28:AD28)</f>
        <v>3</v>
      </c>
      <c r="AE29" s="213"/>
    </row>
    <row r="30" spans="1:31" s="145" customFormat="1" ht="21" customHeight="1" x14ac:dyDescent="0.2">
      <c r="A30" s="760" t="s">
        <v>140</v>
      </c>
      <c r="B30" s="760"/>
      <c r="C30" s="760"/>
      <c r="D30" s="760"/>
      <c r="E30" s="215"/>
      <c r="F30" s="215"/>
      <c r="G30" s="215"/>
      <c r="H30" s="215"/>
      <c r="I30" s="215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276"/>
      <c r="Y30" s="276"/>
      <c r="Z30" s="139"/>
      <c r="AA30" s="139"/>
      <c r="AB30" s="139"/>
      <c r="AC30" s="139"/>
      <c r="AD30" s="139"/>
      <c r="AE30" s="139"/>
    </row>
    <row r="31" spans="1:31" s="145" customFormat="1" ht="30.75" customHeight="1" x14ac:dyDescent="0.2">
      <c r="A31" s="350">
        <v>6</v>
      </c>
      <c r="B31" s="409" t="s">
        <v>141</v>
      </c>
      <c r="C31" s="352" t="s">
        <v>142</v>
      </c>
      <c r="D31" s="352" t="s">
        <v>142</v>
      </c>
      <c r="E31" s="212">
        <f>F31+H31+J31+L31+N31+P31</f>
        <v>1</v>
      </c>
      <c r="F31" s="212"/>
      <c r="G31" s="212"/>
      <c r="H31" s="212"/>
      <c r="I31" s="212"/>
      <c r="J31" s="366">
        <v>1</v>
      </c>
      <c r="K31" s="366">
        <v>4</v>
      </c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212">
        <f>F31*G31+H31*I31+J31*K31+L31*M31+N31*O31+P31*Q31+R31*S31+T31*U31+V31*W31+X31*Y31+Z31*AA31-AC31</f>
        <v>4</v>
      </c>
      <c r="AC31" s="366"/>
      <c r="AD31" s="212">
        <f>AB31+AC31</f>
        <v>4</v>
      </c>
      <c r="AE31" s="366">
        <v>32</v>
      </c>
    </row>
    <row r="32" spans="1:31" s="145" customFormat="1" ht="32.25" customHeight="1" x14ac:dyDescent="0.2">
      <c r="A32" s="350">
        <v>7</v>
      </c>
      <c r="B32" s="409" t="s">
        <v>143</v>
      </c>
      <c r="C32" s="352" t="s">
        <v>306</v>
      </c>
      <c r="D32" s="352" t="s">
        <v>306</v>
      </c>
      <c r="E32" s="212">
        <f>F32+H32+J32+L32+N32+P32</f>
        <v>1</v>
      </c>
      <c r="F32" s="212"/>
      <c r="G32" s="212"/>
      <c r="H32" s="212"/>
      <c r="I32" s="212"/>
      <c r="J32" s="366">
        <v>1</v>
      </c>
      <c r="K32" s="366">
        <v>4</v>
      </c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212">
        <f>F32*G32+H32*I32+J32*K32+L32*M32+N32*O32+P32*Q32+R32*S32+T32*U32+V32*W32+X32*Y32+Z32*AA32-AC32</f>
        <v>4</v>
      </c>
      <c r="AC32" s="366"/>
      <c r="AD32" s="212">
        <f>AB32+AC32</f>
        <v>4</v>
      </c>
      <c r="AE32" s="366">
        <v>32</v>
      </c>
    </row>
    <row r="33" spans="1:31" s="145" customFormat="1" ht="32.25" customHeight="1" x14ac:dyDescent="0.2">
      <c r="A33" s="350"/>
      <c r="B33" s="409" t="s">
        <v>143</v>
      </c>
      <c r="C33" s="352" t="s">
        <v>144</v>
      </c>
      <c r="D33" s="352" t="s">
        <v>144</v>
      </c>
      <c r="E33" s="212">
        <f>F33+H33+J33+L33+N33+P33</f>
        <v>1</v>
      </c>
      <c r="F33" s="212"/>
      <c r="G33" s="212"/>
      <c r="H33" s="212"/>
      <c r="I33" s="212"/>
      <c r="J33" s="366">
        <v>1</v>
      </c>
      <c r="K33" s="366">
        <v>4</v>
      </c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212">
        <f>F33*G33+H33*I33+J33*K33+L33*M33+N33*O33+P33*Q33+R33*S33+T33*U33+V33*W33+X33*Y33+Z33*AA33-AC33</f>
        <v>4</v>
      </c>
      <c r="AC33" s="366"/>
      <c r="AD33" s="212">
        <f>AB33+AC33</f>
        <v>4</v>
      </c>
      <c r="AE33" s="366">
        <v>32</v>
      </c>
    </row>
    <row r="34" spans="1:31" s="144" customFormat="1" ht="15.75" x14ac:dyDescent="0.2">
      <c r="A34" s="758" t="s">
        <v>54</v>
      </c>
      <c r="B34" s="758"/>
      <c r="C34" s="758"/>
      <c r="D34" s="758"/>
      <c r="E34" s="213">
        <f>SUM(E31:E33)</f>
        <v>3</v>
      </c>
      <c r="F34" s="213">
        <f>SUM(F31:F33)</f>
        <v>0</v>
      </c>
      <c r="G34" s="213">
        <f>F31*G31+F32*G32+F33*G33</f>
        <v>0</v>
      </c>
      <c r="H34" s="213">
        <f>SUM(H31:H33)</f>
        <v>0</v>
      </c>
      <c r="I34" s="213">
        <f>H31*I31+H32*I32+H33*I33</f>
        <v>0</v>
      </c>
      <c r="J34" s="213">
        <f>SUM(J31:J33)</f>
        <v>3</v>
      </c>
      <c r="K34" s="213">
        <f>K31*J31+J32*K32+K33*J33</f>
        <v>12</v>
      </c>
      <c r="L34" s="213">
        <f>SUM(L31:L33)</f>
        <v>0</v>
      </c>
      <c r="M34" s="213">
        <f>M31*L31+L32*M32+M33*L33</f>
        <v>0</v>
      </c>
      <c r="N34" s="213">
        <f>SUM(N31:N33)</f>
        <v>0</v>
      </c>
      <c r="O34" s="213">
        <f>O31*N31+N32*O32+O33*N33</f>
        <v>0</v>
      </c>
      <c r="P34" s="213">
        <f>SUM(P31:P33)</f>
        <v>0</v>
      </c>
      <c r="Q34" s="213">
        <f>Q31*P31+P32*Q32+Q33*P33</f>
        <v>0</v>
      </c>
      <c r="R34" s="213">
        <f>SUM(R31:R33)</f>
        <v>0</v>
      </c>
      <c r="S34" s="213">
        <f>R31*S31+R32*S32+R33*S33</f>
        <v>0</v>
      </c>
      <c r="T34" s="213"/>
      <c r="U34" s="213"/>
      <c r="V34" s="213"/>
      <c r="W34" s="213"/>
      <c r="X34" s="213"/>
      <c r="Y34" s="213"/>
      <c r="Z34" s="213"/>
      <c r="AA34" s="213"/>
      <c r="AB34" s="213">
        <f>SUM(AB31:AB33)</f>
        <v>12</v>
      </c>
      <c r="AC34" s="213">
        <f>SUM(AC31:AC33)</f>
        <v>0</v>
      </c>
      <c r="AD34" s="213">
        <f>SUM(AD31:AD33)</f>
        <v>12</v>
      </c>
      <c r="AE34" s="213"/>
    </row>
    <row r="35" spans="1:31" s="145" customFormat="1" ht="15.75" x14ac:dyDescent="0.2">
      <c r="A35" s="757" t="s">
        <v>21</v>
      </c>
      <c r="B35" s="757"/>
      <c r="C35" s="757"/>
      <c r="D35" s="757"/>
      <c r="E35" s="215"/>
      <c r="F35" s="215"/>
      <c r="G35" s="215"/>
      <c r="H35" s="215"/>
      <c r="I35" s="215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276"/>
      <c r="Y35" s="276"/>
      <c r="Z35" s="139"/>
      <c r="AA35" s="139"/>
      <c r="AB35" s="139"/>
      <c r="AC35" s="139"/>
      <c r="AD35" s="139"/>
      <c r="AE35" s="139"/>
    </row>
    <row r="36" spans="1:31" s="145" customFormat="1" ht="15.75" x14ac:dyDescent="0.2">
      <c r="A36" s="350" t="s">
        <v>33</v>
      </c>
      <c r="B36" s="350" t="s">
        <v>141</v>
      </c>
      <c r="C36" s="352" t="s">
        <v>65</v>
      </c>
      <c r="D36" s="352" t="s">
        <v>65</v>
      </c>
      <c r="E36" s="212">
        <f>J36+L36+N36+P36</f>
        <v>1</v>
      </c>
      <c r="F36" s="212"/>
      <c r="G36" s="212"/>
      <c r="H36" s="212"/>
      <c r="I36" s="212"/>
      <c r="J36" s="366"/>
      <c r="K36" s="366"/>
      <c r="L36" s="366">
        <v>1</v>
      </c>
      <c r="M36" s="366">
        <v>4</v>
      </c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212">
        <f>F36*G36+H36*I36+J36*K36+L36*M36+N36*O36+P36*Q36+R36*S36+T36*U36+V36*W36+X36*Y36+Z36*AA36-AC36</f>
        <v>4</v>
      </c>
      <c r="AC36" s="366"/>
      <c r="AD36" s="212">
        <f>AB36+AC36</f>
        <v>4</v>
      </c>
      <c r="AE36" s="366">
        <v>32</v>
      </c>
    </row>
    <row r="37" spans="1:31" s="144" customFormat="1" ht="15.75" x14ac:dyDescent="0.2">
      <c r="A37" s="758" t="s">
        <v>54</v>
      </c>
      <c r="B37" s="758"/>
      <c r="C37" s="758"/>
      <c r="D37" s="758"/>
      <c r="E37" s="213">
        <f>E36</f>
        <v>1</v>
      </c>
      <c r="F37" s="213"/>
      <c r="G37" s="213"/>
      <c r="H37" s="213"/>
      <c r="I37" s="213"/>
      <c r="J37" s="213">
        <f>J36</f>
        <v>0</v>
      </c>
      <c r="K37" s="213">
        <f>K36*J36</f>
        <v>0</v>
      </c>
      <c r="L37" s="213">
        <f>L36</f>
        <v>1</v>
      </c>
      <c r="M37" s="213">
        <f>M36*L36</f>
        <v>4</v>
      </c>
      <c r="N37" s="213">
        <f>N36</f>
        <v>0</v>
      </c>
      <c r="O37" s="213">
        <f>O36*N36</f>
        <v>0</v>
      </c>
      <c r="P37" s="213">
        <f>P36</f>
        <v>0</v>
      </c>
      <c r="Q37" s="213">
        <f>Q36*P36</f>
        <v>0</v>
      </c>
      <c r="R37" s="213">
        <v>0</v>
      </c>
      <c r="S37" s="213">
        <v>0</v>
      </c>
      <c r="T37" s="213"/>
      <c r="U37" s="213"/>
      <c r="V37" s="213"/>
      <c r="W37" s="213"/>
      <c r="X37" s="213"/>
      <c r="Y37" s="213"/>
      <c r="Z37" s="213"/>
      <c r="AA37" s="213"/>
      <c r="AB37" s="213">
        <f>AB36</f>
        <v>4</v>
      </c>
      <c r="AC37" s="213">
        <f>AC36</f>
        <v>0</v>
      </c>
      <c r="AD37" s="213">
        <f>AD36</f>
        <v>4</v>
      </c>
      <c r="AE37" s="213"/>
    </row>
    <row r="38" spans="1:31" s="144" customFormat="1" ht="15.75" x14ac:dyDescent="0.2">
      <c r="A38" s="758" t="s">
        <v>216</v>
      </c>
      <c r="B38" s="758"/>
      <c r="C38" s="758"/>
      <c r="D38" s="758"/>
      <c r="E38" s="213">
        <f t="shared" ref="E38:M38" si="2">E17+E26+E29+E34+E37</f>
        <v>21</v>
      </c>
      <c r="F38" s="213">
        <f t="shared" si="2"/>
        <v>0</v>
      </c>
      <c r="G38" s="213">
        <f t="shared" si="2"/>
        <v>0</v>
      </c>
      <c r="H38" s="213">
        <f t="shared" si="2"/>
        <v>0</v>
      </c>
      <c r="I38" s="213">
        <f t="shared" si="2"/>
        <v>0</v>
      </c>
      <c r="J38" s="213">
        <f t="shared" si="2"/>
        <v>9</v>
      </c>
      <c r="K38" s="213">
        <f t="shared" si="2"/>
        <v>35</v>
      </c>
      <c r="L38" s="213">
        <f t="shared" si="2"/>
        <v>4</v>
      </c>
      <c r="M38" s="213">
        <f t="shared" si="2"/>
        <v>16</v>
      </c>
      <c r="N38" s="213">
        <f>N17+16+N29+N34+N37</f>
        <v>16</v>
      </c>
      <c r="O38" s="213">
        <f>O17+O26+O29+O34+O37</f>
        <v>12</v>
      </c>
      <c r="P38" s="213">
        <f>P17++P26+P29+P34+P37</f>
        <v>6</v>
      </c>
      <c r="Q38" s="213">
        <f>Q17+Q26+Q29+Q34+Q37</f>
        <v>6</v>
      </c>
      <c r="R38" s="213">
        <v>0</v>
      </c>
      <c r="S38" s="213">
        <v>0</v>
      </c>
      <c r="T38" s="213"/>
      <c r="U38" s="213"/>
      <c r="V38" s="213"/>
      <c r="W38" s="213"/>
      <c r="X38" s="213"/>
      <c r="Y38" s="213"/>
      <c r="Z38" s="213"/>
      <c r="AA38" s="213"/>
      <c r="AB38" s="213">
        <f>AB17+AB26+AB29+AB34+AB37</f>
        <v>69</v>
      </c>
      <c r="AC38" s="213">
        <f>AC17+AC26+AC29+AC34+AC37</f>
        <v>0</v>
      </c>
      <c r="AD38" s="213">
        <f>AD17+AD26+AD29+AD34+AD37</f>
        <v>69</v>
      </c>
      <c r="AE38" s="213"/>
    </row>
    <row r="39" spans="1:31" s="145" customFormat="1" ht="18.75" customHeight="1" x14ac:dyDescent="0.2">
      <c r="A39" s="757" t="s">
        <v>359</v>
      </c>
      <c r="B39" s="757"/>
      <c r="C39" s="757"/>
      <c r="D39" s="757"/>
      <c r="E39" s="177"/>
      <c r="F39" s="277"/>
      <c r="G39" s="277"/>
      <c r="H39" s="277"/>
      <c r="I39" s="277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</row>
    <row r="40" spans="1:31" s="145" customFormat="1" ht="19.5" customHeight="1" x14ac:dyDescent="0.2">
      <c r="A40" s="350">
        <v>9</v>
      </c>
      <c r="B40" s="350" t="s">
        <v>146</v>
      </c>
      <c r="C40" s="352" t="s">
        <v>201</v>
      </c>
      <c r="D40" s="352" t="s">
        <v>147</v>
      </c>
      <c r="E40" s="178">
        <f>J40+L40+N40+P40</f>
        <v>2</v>
      </c>
      <c r="F40" s="178"/>
      <c r="G40" s="178"/>
      <c r="H40" s="178"/>
      <c r="I40" s="178"/>
      <c r="J40" s="216">
        <v>1</v>
      </c>
      <c r="K40" s="216">
        <v>4</v>
      </c>
      <c r="L40" s="216">
        <v>1</v>
      </c>
      <c r="M40" s="216">
        <v>4</v>
      </c>
      <c r="N40" s="216"/>
      <c r="O40" s="410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178">
        <f>F40*G40+H40*I40+J40*K40+L40*M40+N40*O40+P40*Q40+R40*S40+T40*U40+V40*W40+X40*Y40+Z40*AA40-AC40</f>
        <v>8</v>
      </c>
      <c r="AC40" s="216"/>
      <c r="AD40" s="178">
        <f>AB40+AC40</f>
        <v>8</v>
      </c>
      <c r="AE40" s="216">
        <v>32</v>
      </c>
    </row>
    <row r="41" spans="1:31" s="144" customFormat="1" ht="19.5" customHeight="1" x14ac:dyDescent="0.2">
      <c r="A41" s="758" t="s">
        <v>54</v>
      </c>
      <c r="B41" s="758"/>
      <c r="C41" s="758"/>
      <c r="D41" s="758"/>
      <c r="E41" s="218">
        <f>SUM(E40:E40)</f>
        <v>2</v>
      </c>
      <c r="F41" s="218"/>
      <c r="G41" s="218"/>
      <c r="H41" s="218"/>
      <c r="I41" s="218"/>
      <c r="J41" s="219">
        <f>SUM(J40:J40)</f>
        <v>1</v>
      </c>
      <c r="K41" s="219">
        <f>K40*J40</f>
        <v>4</v>
      </c>
      <c r="L41" s="219">
        <f>SUM(L40:L40)</f>
        <v>1</v>
      </c>
      <c r="M41" s="219">
        <f>M40*L40</f>
        <v>4</v>
      </c>
      <c r="N41" s="219">
        <f>SUM(N40:N40)</f>
        <v>0</v>
      </c>
      <c r="O41" s="219">
        <f>O40*N40</f>
        <v>0</v>
      </c>
      <c r="P41" s="219">
        <f>SUM(P40:P40)</f>
        <v>0</v>
      </c>
      <c r="Q41" s="219">
        <f>Q40*P40</f>
        <v>0</v>
      </c>
      <c r="R41" s="219">
        <f>SUM(R40:R40)</f>
        <v>0</v>
      </c>
      <c r="S41" s="219">
        <f>S40*R40</f>
        <v>0</v>
      </c>
      <c r="T41" s="219"/>
      <c r="U41" s="219"/>
      <c r="V41" s="219"/>
      <c r="W41" s="219"/>
      <c r="X41" s="219"/>
      <c r="Y41" s="219"/>
      <c r="Z41" s="219"/>
      <c r="AA41" s="219"/>
      <c r="AB41" s="218">
        <f>SUM(AB40:AB40)</f>
        <v>8</v>
      </c>
      <c r="AC41" s="219">
        <f>AC40*AB40</f>
        <v>0</v>
      </c>
      <c r="AD41" s="218">
        <f>AB41+AC41</f>
        <v>8</v>
      </c>
      <c r="AE41" s="219"/>
    </row>
    <row r="42" spans="1:31" s="145" customFormat="1" ht="20.25" customHeight="1" x14ac:dyDescent="0.2">
      <c r="A42" s="757" t="s">
        <v>234</v>
      </c>
      <c r="B42" s="757"/>
      <c r="C42" s="757"/>
      <c r="D42" s="757"/>
      <c r="E42" s="177"/>
      <c r="F42" s="277"/>
      <c r="G42" s="277"/>
      <c r="H42" s="277"/>
      <c r="I42" s="277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</row>
    <row r="43" spans="1:31" s="145" customFormat="1" ht="66.75" customHeight="1" x14ac:dyDescent="0.2">
      <c r="A43" s="350">
        <v>10</v>
      </c>
      <c r="B43" s="392" t="s">
        <v>447</v>
      </c>
      <c r="C43" s="352" t="s">
        <v>486</v>
      </c>
      <c r="D43" s="393" t="s">
        <v>73</v>
      </c>
      <c r="E43" s="178">
        <f>J43+L43+N43</f>
        <v>2</v>
      </c>
      <c r="F43" s="178"/>
      <c r="G43" s="178"/>
      <c r="H43" s="178"/>
      <c r="I43" s="178"/>
      <c r="J43" s="216">
        <v>1</v>
      </c>
      <c r="K43" s="216">
        <v>1</v>
      </c>
      <c r="L43" s="216">
        <v>1</v>
      </c>
      <c r="M43" s="216">
        <v>1</v>
      </c>
      <c r="N43" s="216"/>
      <c r="O43" s="216"/>
      <c r="P43" s="216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178">
        <f t="shared" ref="AB43:AB49" si="3">F43*G43+H43*I43+J43*K43+L43*M43+N43*O43+P43*Q43+R43*S43+T43*U43+V43*W43+X43*Y43+Z43*AA43-AC43</f>
        <v>2</v>
      </c>
      <c r="AC43" s="216"/>
      <c r="AD43" s="178">
        <f t="shared" ref="AD43:AD49" si="4">AB43+AC43</f>
        <v>2</v>
      </c>
      <c r="AE43" s="216">
        <v>32</v>
      </c>
    </row>
    <row r="44" spans="1:31" s="145" customFormat="1" ht="66" customHeight="1" x14ac:dyDescent="0.2">
      <c r="A44" s="350">
        <v>11</v>
      </c>
      <c r="B44" s="392" t="s">
        <v>304</v>
      </c>
      <c r="C44" s="352" t="s">
        <v>503</v>
      </c>
      <c r="D44" s="393" t="s">
        <v>495</v>
      </c>
      <c r="E44" s="178">
        <f>J44+L44+N44+P44+R44</f>
        <v>4</v>
      </c>
      <c r="F44" s="178"/>
      <c r="G44" s="178"/>
      <c r="H44" s="178"/>
      <c r="I44" s="178"/>
      <c r="J44" s="216"/>
      <c r="K44" s="216"/>
      <c r="L44" s="216">
        <v>1</v>
      </c>
      <c r="M44" s="216">
        <v>1</v>
      </c>
      <c r="N44" s="216">
        <v>1</v>
      </c>
      <c r="O44" s="216">
        <v>1</v>
      </c>
      <c r="P44" s="216">
        <v>1</v>
      </c>
      <c r="Q44" s="394">
        <v>1</v>
      </c>
      <c r="R44" s="394">
        <v>1</v>
      </c>
      <c r="S44" s="394">
        <v>1</v>
      </c>
      <c r="T44" s="394"/>
      <c r="U44" s="394"/>
      <c r="V44" s="394"/>
      <c r="W44" s="394"/>
      <c r="X44" s="394"/>
      <c r="Y44" s="394"/>
      <c r="Z44" s="394"/>
      <c r="AA44" s="394"/>
      <c r="AB44" s="178">
        <f t="shared" si="3"/>
        <v>4</v>
      </c>
      <c r="AC44" s="216"/>
      <c r="AD44" s="178">
        <f t="shared" si="4"/>
        <v>4</v>
      </c>
      <c r="AE44" s="216">
        <v>32</v>
      </c>
    </row>
    <row r="45" spans="1:31" s="145" customFormat="1" ht="63.75" customHeight="1" x14ac:dyDescent="0.2">
      <c r="A45" s="350"/>
      <c r="B45" s="392" t="s">
        <v>447</v>
      </c>
      <c r="C45" s="352" t="s">
        <v>488</v>
      </c>
      <c r="D45" s="393" t="s">
        <v>204</v>
      </c>
      <c r="E45" s="178">
        <f>J45+L45+N45+P45+R45+T45</f>
        <v>4</v>
      </c>
      <c r="F45" s="178"/>
      <c r="G45" s="178"/>
      <c r="H45" s="178"/>
      <c r="I45" s="178"/>
      <c r="J45" s="216"/>
      <c r="K45" s="216"/>
      <c r="L45" s="216">
        <v>1</v>
      </c>
      <c r="M45" s="216">
        <v>1</v>
      </c>
      <c r="N45" s="216">
        <v>1</v>
      </c>
      <c r="O45" s="216">
        <v>1</v>
      </c>
      <c r="P45" s="216">
        <v>1</v>
      </c>
      <c r="Q45" s="394">
        <v>1</v>
      </c>
      <c r="R45" s="394">
        <v>1</v>
      </c>
      <c r="S45" s="394">
        <v>1</v>
      </c>
      <c r="T45" s="394"/>
      <c r="U45" s="394"/>
      <c r="V45" s="394"/>
      <c r="W45" s="394"/>
      <c r="X45" s="394"/>
      <c r="Y45" s="394"/>
      <c r="Z45" s="394"/>
      <c r="AA45" s="394"/>
      <c r="AB45" s="178">
        <f t="shared" si="3"/>
        <v>4</v>
      </c>
      <c r="AC45" s="216"/>
      <c r="AD45" s="178">
        <f t="shared" ref="AD45" si="5">AB45+AC45</f>
        <v>4</v>
      </c>
      <c r="AE45" s="216">
        <v>32</v>
      </c>
    </row>
    <row r="46" spans="1:31" s="145" customFormat="1" ht="68.25" customHeight="1" x14ac:dyDescent="0.2">
      <c r="A46" s="350"/>
      <c r="B46" s="763" t="s">
        <v>145</v>
      </c>
      <c r="C46" s="352" t="s">
        <v>503</v>
      </c>
      <c r="D46" s="393" t="s">
        <v>495</v>
      </c>
      <c r="E46" s="178">
        <f>J46+L46+N46+P46+R46</f>
        <v>1</v>
      </c>
      <c r="F46" s="178"/>
      <c r="G46" s="178"/>
      <c r="H46" s="178"/>
      <c r="I46" s="178"/>
      <c r="J46" s="216"/>
      <c r="K46" s="216"/>
      <c r="L46" s="216"/>
      <c r="M46" s="216"/>
      <c r="N46" s="216"/>
      <c r="O46" s="216"/>
      <c r="P46" s="216"/>
      <c r="Q46" s="394"/>
      <c r="R46" s="394">
        <v>1</v>
      </c>
      <c r="S46" s="394">
        <v>1</v>
      </c>
      <c r="T46" s="394"/>
      <c r="U46" s="394"/>
      <c r="V46" s="394"/>
      <c r="W46" s="394"/>
      <c r="X46" s="394"/>
      <c r="Y46" s="394"/>
      <c r="Z46" s="394"/>
      <c r="AA46" s="394"/>
      <c r="AB46" s="178">
        <f t="shared" si="3"/>
        <v>1</v>
      </c>
      <c r="AC46" s="216"/>
      <c r="AD46" s="178">
        <f t="shared" si="4"/>
        <v>1</v>
      </c>
      <c r="AE46" s="216">
        <v>34</v>
      </c>
    </row>
    <row r="47" spans="1:31" s="145" customFormat="1" ht="66" customHeight="1" x14ac:dyDescent="0.2">
      <c r="A47" s="350" t="s">
        <v>33</v>
      </c>
      <c r="B47" s="765"/>
      <c r="C47" s="352" t="s">
        <v>488</v>
      </c>
      <c r="D47" s="393" t="s">
        <v>204</v>
      </c>
      <c r="E47" s="178">
        <f>J47+L47+N47+P47+R47</f>
        <v>1</v>
      </c>
      <c r="F47" s="178"/>
      <c r="G47" s="178"/>
      <c r="H47" s="178"/>
      <c r="I47" s="178"/>
      <c r="J47" s="216"/>
      <c r="K47" s="216"/>
      <c r="L47" s="216"/>
      <c r="M47" s="216"/>
      <c r="N47" s="216"/>
      <c r="O47" s="216"/>
      <c r="P47" s="216"/>
      <c r="Q47" s="394"/>
      <c r="R47" s="394">
        <v>1</v>
      </c>
      <c r="S47" s="394">
        <v>1</v>
      </c>
      <c r="T47" s="394"/>
      <c r="U47" s="394"/>
      <c r="V47" s="394"/>
      <c r="W47" s="394"/>
      <c r="X47" s="394"/>
      <c r="Y47" s="394"/>
      <c r="Z47" s="394"/>
      <c r="AA47" s="394"/>
      <c r="AB47" s="178">
        <f t="shared" si="3"/>
        <v>1</v>
      </c>
      <c r="AC47" s="216"/>
      <c r="AD47" s="178">
        <f t="shared" si="4"/>
        <v>1</v>
      </c>
      <c r="AE47" s="216">
        <v>34</v>
      </c>
    </row>
    <row r="48" spans="1:31" s="145" customFormat="1" ht="48.75" customHeight="1" x14ac:dyDescent="0.2">
      <c r="A48" s="350"/>
      <c r="B48" s="763" t="s">
        <v>235</v>
      </c>
      <c r="C48" s="352" t="s">
        <v>503</v>
      </c>
      <c r="D48" s="393" t="s">
        <v>495</v>
      </c>
      <c r="E48" s="178">
        <f>J48+L48+N48+P48+R48</f>
        <v>1</v>
      </c>
      <c r="F48" s="178"/>
      <c r="G48" s="178"/>
      <c r="H48" s="178"/>
      <c r="I48" s="178"/>
      <c r="J48" s="216"/>
      <c r="K48" s="216"/>
      <c r="L48" s="216"/>
      <c r="M48" s="216"/>
      <c r="N48" s="216"/>
      <c r="O48" s="216"/>
      <c r="P48" s="216">
        <v>1</v>
      </c>
      <c r="Q48" s="394">
        <v>1</v>
      </c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178">
        <f t="shared" si="3"/>
        <v>1</v>
      </c>
      <c r="AC48" s="216"/>
      <c r="AD48" s="178">
        <f t="shared" si="4"/>
        <v>1</v>
      </c>
      <c r="AE48" s="216">
        <v>34</v>
      </c>
    </row>
    <row r="49" spans="1:31" s="145" customFormat="1" ht="63" customHeight="1" x14ac:dyDescent="0.2">
      <c r="A49" s="350"/>
      <c r="B49" s="765"/>
      <c r="C49" s="417" t="s">
        <v>488</v>
      </c>
      <c r="D49" s="393" t="s">
        <v>204</v>
      </c>
      <c r="E49" s="178">
        <f>J49+L49+N49+P49+R49+T49</f>
        <v>1</v>
      </c>
      <c r="F49" s="178"/>
      <c r="G49" s="178"/>
      <c r="H49" s="178"/>
      <c r="I49" s="178"/>
      <c r="J49" s="216"/>
      <c r="K49" s="216"/>
      <c r="L49" s="216"/>
      <c r="M49" s="216"/>
      <c r="N49" s="216"/>
      <c r="O49" s="216"/>
      <c r="P49" s="216">
        <v>1</v>
      </c>
      <c r="Q49" s="394">
        <v>1</v>
      </c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178">
        <f t="shared" si="3"/>
        <v>1</v>
      </c>
      <c r="AC49" s="216"/>
      <c r="AD49" s="178">
        <f t="shared" si="4"/>
        <v>1</v>
      </c>
      <c r="AE49" s="216">
        <v>34</v>
      </c>
    </row>
    <row r="50" spans="1:31" s="144" customFormat="1" ht="15.75" x14ac:dyDescent="0.2">
      <c r="A50" s="758" t="s">
        <v>54</v>
      </c>
      <c r="B50" s="758"/>
      <c r="C50" s="758"/>
      <c r="D50" s="758"/>
      <c r="E50" s="218">
        <f>SUM(E43:E49)</f>
        <v>14</v>
      </c>
      <c r="F50" s="218"/>
      <c r="G50" s="218"/>
      <c r="H50" s="218"/>
      <c r="I50" s="218"/>
      <c r="J50" s="218">
        <f>SUM(J43:J49)</f>
        <v>1</v>
      </c>
      <c r="K50" s="218">
        <f>K43*J43+K44*J44+J45*K45+J46*K46+K47*J47+J48*K48+K49*J49</f>
        <v>1</v>
      </c>
      <c r="L50" s="218">
        <f>SUM(L43:L49)</f>
        <v>3</v>
      </c>
      <c r="M50" s="218">
        <f>M43*L43+M44*L44+L45*M45+L46*M46+M47*L47+L48*M48+M49*L49</f>
        <v>3</v>
      </c>
      <c r="N50" s="218">
        <f>SUM(N43:N49)</f>
        <v>2</v>
      </c>
      <c r="O50" s="218">
        <f>O43*N43+O44*N44+N45*O45+N46*O46+O47*N47+N48*O48+O49*N49</f>
        <v>2</v>
      </c>
      <c r="P50" s="218">
        <f>SUM(P43:P49)</f>
        <v>4</v>
      </c>
      <c r="Q50" s="218">
        <f>Q43*P43+Q44*P44+P45*Q45+P46*Q46+Q47*P47+P48*Q48+Q49*P49</f>
        <v>4</v>
      </c>
      <c r="R50" s="218">
        <f>SUM(R43:R49)</f>
        <v>4</v>
      </c>
      <c r="S50" s="218">
        <f>S43*R43+S44*R44+R45*S45+R46*S46+S47*R47+R48*S48+S49*R49</f>
        <v>4</v>
      </c>
      <c r="T50" s="218"/>
      <c r="U50" s="218"/>
      <c r="V50" s="218"/>
      <c r="W50" s="218"/>
      <c r="X50" s="218"/>
      <c r="Y50" s="218"/>
      <c r="Z50" s="218"/>
      <c r="AA50" s="218"/>
      <c r="AB50" s="218">
        <f>SUM(AB43:AB49)</f>
        <v>14</v>
      </c>
      <c r="AC50" s="218">
        <f>SUM(AC43:AC49)</f>
        <v>0</v>
      </c>
      <c r="AD50" s="218">
        <f>SUM(AD43:AD49)</f>
        <v>14</v>
      </c>
      <c r="AE50" s="218"/>
    </row>
    <row r="51" spans="1:31" s="145" customFormat="1" ht="15.75" x14ac:dyDescent="0.2">
      <c r="A51" s="757" t="s">
        <v>23</v>
      </c>
      <c r="B51" s="757"/>
      <c r="C51" s="757"/>
      <c r="D51" s="757"/>
      <c r="E51" s="178"/>
      <c r="F51" s="178"/>
      <c r="G51" s="178"/>
      <c r="H51" s="178"/>
      <c r="I51" s="178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</row>
    <row r="52" spans="1:31" s="145" customFormat="1" ht="22.5" customHeight="1" x14ac:dyDescent="0.2">
      <c r="A52" s="350">
        <v>13</v>
      </c>
      <c r="B52" s="350" t="s">
        <v>236</v>
      </c>
      <c r="C52" s="352"/>
      <c r="D52" s="352" t="s">
        <v>74</v>
      </c>
      <c r="E52" s="178">
        <f>J52+L52+N52+P52+R52+T52+V52</f>
        <v>1</v>
      </c>
      <c r="F52" s="178"/>
      <c r="G52" s="178"/>
      <c r="H52" s="178"/>
      <c r="I52" s="178"/>
      <c r="J52" s="220"/>
      <c r="K52" s="220"/>
      <c r="L52" s="220"/>
      <c r="M52" s="220"/>
      <c r="N52" s="220">
        <v>1</v>
      </c>
      <c r="O52" s="220">
        <v>2</v>
      </c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178">
        <f>F52*G52+H52*I52+J52*K52+L52*M52+N52*O52+P52*Q52+R52*S52+T52*U52+V52*W52+X52*Y52+Z52*AA52-AC52</f>
        <v>2</v>
      </c>
      <c r="AC52" s="220"/>
      <c r="AD52" s="178">
        <f>AB52+AC52</f>
        <v>2</v>
      </c>
      <c r="AE52" s="220">
        <v>34</v>
      </c>
    </row>
    <row r="53" spans="1:31" s="145" customFormat="1" ht="15.75" x14ac:dyDescent="0.2">
      <c r="A53" s="350"/>
      <c r="B53" s="392" t="s">
        <v>148</v>
      </c>
      <c r="C53" s="769" t="s">
        <v>75</v>
      </c>
      <c r="D53" s="352" t="s">
        <v>75</v>
      </c>
      <c r="E53" s="178">
        <f>J53+L53+N53+P53+R53+T53+V53</f>
        <v>7</v>
      </c>
      <c r="F53" s="178"/>
      <c r="G53" s="178"/>
      <c r="H53" s="178"/>
      <c r="I53" s="178"/>
      <c r="J53" s="220">
        <v>1</v>
      </c>
      <c r="K53" s="220">
        <v>1</v>
      </c>
      <c r="L53" s="220">
        <v>1</v>
      </c>
      <c r="M53" s="220">
        <v>1</v>
      </c>
      <c r="N53" s="220">
        <v>1</v>
      </c>
      <c r="O53" s="220">
        <v>1</v>
      </c>
      <c r="P53" s="220">
        <v>1</v>
      </c>
      <c r="Q53" s="220">
        <v>1</v>
      </c>
      <c r="R53" s="220">
        <v>1</v>
      </c>
      <c r="S53" s="220">
        <v>1</v>
      </c>
      <c r="T53" s="220">
        <v>1</v>
      </c>
      <c r="U53" s="220">
        <v>1</v>
      </c>
      <c r="V53" s="220">
        <v>1</v>
      </c>
      <c r="W53" s="220">
        <v>1</v>
      </c>
      <c r="X53" s="220"/>
      <c r="Y53" s="220"/>
      <c r="Z53" s="220"/>
      <c r="AA53" s="220"/>
      <c r="AB53" s="178">
        <f>F53*G53+H53*I53+J53*K53+L53*M53+N53*O53+P53*Q53+R53*S53+T53*U53+V53*W53+X53*Y53+Z53*AA53-AC53</f>
        <v>7</v>
      </c>
      <c r="AC53" s="220"/>
      <c r="AD53" s="178">
        <f>AB53+AC53</f>
        <v>7</v>
      </c>
      <c r="AE53" s="220">
        <v>32</v>
      </c>
    </row>
    <row r="54" spans="1:31" s="145" customFormat="1" ht="15.75" x14ac:dyDescent="0.2">
      <c r="A54" s="350" t="s">
        <v>33</v>
      </c>
      <c r="B54" s="392" t="s">
        <v>139</v>
      </c>
      <c r="C54" s="769"/>
      <c r="D54" s="352" t="s">
        <v>75</v>
      </c>
      <c r="E54" s="178">
        <f>J54+L54+N54+P54+R54+T54+V54</f>
        <v>3</v>
      </c>
      <c r="F54" s="178"/>
      <c r="G54" s="178"/>
      <c r="H54" s="178"/>
      <c r="I54" s="178"/>
      <c r="J54" s="220">
        <v>1</v>
      </c>
      <c r="K54" s="220">
        <v>1</v>
      </c>
      <c r="L54" s="220"/>
      <c r="M54" s="220"/>
      <c r="N54" s="220"/>
      <c r="O54" s="220"/>
      <c r="P54" s="220">
        <v>1</v>
      </c>
      <c r="Q54" s="220">
        <v>1</v>
      </c>
      <c r="R54" s="220">
        <v>1</v>
      </c>
      <c r="S54" s="220">
        <v>1</v>
      </c>
      <c r="T54" s="220"/>
      <c r="U54" s="220"/>
      <c r="V54" s="220"/>
      <c r="W54" s="220"/>
      <c r="X54" s="220"/>
      <c r="Y54" s="220"/>
      <c r="Z54" s="220"/>
      <c r="AA54" s="220"/>
      <c r="AB54" s="178">
        <f>F54*G54+H54*I54+J54*K54+L54*M54+N54*O54+P54*Q54+R54*S54+T54*U54+V54*W54+X54*Y54+Z54*AA54-AC54</f>
        <v>3</v>
      </c>
      <c r="AC54" s="220"/>
      <c r="AD54" s="178">
        <f>AB54+AC54</f>
        <v>3</v>
      </c>
      <c r="AE54" s="220">
        <v>34</v>
      </c>
    </row>
    <row r="55" spans="1:31" s="144" customFormat="1" ht="20.25" customHeight="1" x14ac:dyDescent="0.2">
      <c r="A55" s="758" t="s">
        <v>54</v>
      </c>
      <c r="B55" s="758"/>
      <c r="C55" s="758"/>
      <c r="D55" s="758"/>
      <c r="E55" s="218">
        <f>SUM(E52:E54)</f>
        <v>11</v>
      </c>
      <c r="F55" s="218"/>
      <c r="G55" s="218"/>
      <c r="H55" s="218"/>
      <c r="I55" s="218"/>
      <c r="J55" s="218">
        <f>SUM(J52:J54)</f>
        <v>2</v>
      </c>
      <c r="K55" s="218">
        <f>K52*J52+K53*J53+K54*J54</f>
        <v>2</v>
      </c>
      <c r="L55" s="218">
        <f>SUM(L52:L54)</f>
        <v>1</v>
      </c>
      <c r="M55" s="218">
        <f>M52*L52+M53*L53+M54*L54</f>
        <v>1</v>
      </c>
      <c r="N55" s="218">
        <f>SUM(N52:N54)</f>
        <v>2</v>
      </c>
      <c r="O55" s="218">
        <f>O52*N52+O53*N53+O54*N54</f>
        <v>3</v>
      </c>
      <c r="P55" s="218">
        <f>SUM(P52:P54)</f>
        <v>2</v>
      </c>
      <c r="Q55" s="218">
        <f>Q52*P52+Q53*P53+Q54*P54</f>
        <v>2</v>
      </c>
      <c r="R55" s="218">
        <f>SUM(R52:R54)</f>
        <v>2</v>
      </c>
      <c r="S55" s="218">
        <f>R52*S52+R53*S53+R54*S54</f>
        <v>2</v>
      </c>
      <c r="T55" s="218">
        <f>SUM(T52:T54)</f>
        <v>1</v>
      </c>
      <c r="U55" s="218">
        <f>T52*U52+T53*U53+T54*U54</f>
        <v>1</v>
      </c>
      <c r="V55" s="218">
        <f>SUM(V52:V54)</f>
        <v>1</v>
      </c>
      <c r="W55" s="218">
        <f>V52*W52+V53*W53+V54*W54</f>
        <v>1</v>
      </c>
      <c r="X55" s="218"/>
      <c r="Y55" s="218"/>
      <c r="Z55" s="218"/>
      <c r="AA55" s="218"/>
      <c r="AB55" s="218">
        <f>SUM(AB52:AB54)</f>
        <v>12</v>
      </c>
      <c r="AC55" s="218">
        <f>AC53+AC54</f>
        <v>0</v>
      </c>
      <c r="AD55" s="218">
        <f>SUM(AD52:AD54)</f>
        <v>12</v>
      </c>
      <c r="AE55" s="218"/>
    </row>
    <row r="56" spans="1:31" s="144" customFormat="1" ht="20.25" customHeight="1" x14ac:dyDescent="0.2">
      <c r="A56" s="767" t="s">
        <v>217</v>
      </c>
      <c r="B56" s="767"/>
      <c r="C56" s="767"/>
      <c r="D56" s="767"/>
      <c r="E56" s="218">
        <f>E41+E50+E55</f>
        <v>27</v>
      </c>
      <c r="F56" s="218"/>
      <c r="G56" s="218"/>
      <c r="H56" s="218"/>
      <c r="I56" s="218"/>
      <c r="J56" s="218">
        <f t="shared" ref="J56:Q56" si="6">J41+J50+J55</f>
        <v>4</v>
      </c>
      <c r="K56" s="218">
        <f t="shared" si="6"/>
        <v>7</v>
      </c>
      <c r="L56" s="218">
        <f t="shared" si="6"/>
        <v>5</v>
      </c>
      <c r="M56" s="218">
        <f t="shared" si="6"/>
        <v>8</v>
      </c>
      <c r="N56" s="218">
        <f t="shared" si="6"/>
        <v>4</v>
      </c>
      <c r="O56" s="218">
        <f t="shared" si="6"/>
        <v>5</v>
      </c>
      <c r="P56" s="218">
        <f t="shared" si="6"/>
        <v>6</v>
      </c>
      <c r="Q56" s="218">
        <f t="shared" si="6"/>
        <v>6</v>
      </c>
      <c r="R56" s="218">
        <f>R55+R50+R41</f>
        <v>6</v>
      </c>
      <c r="S56" s="218">
        <f>S55+S50+S41</f>
        <v>6</v>
      </c>
      <c r="T56" s="218">
        <f>T41+T50+T55</f>
        <v>1</v>
      </c>
      <c r="U56" s="218">
        <f>U55+U41+U50</f>
        <v>1</v>
      </c>
      <c r="V56" s="218">
        <f>V55+V50+V41</f>
        <v>1</v>
      </c>
      <c r="W56" s="218">
        <f>W55+W50+W41</f>
        <v>1</v>
      </c>
      <c r="X56" s="218"/>
      <c r="Y56" s="218"/>
      <c r="Z56" s="218"/>
      <c r="AA56" s="218"/>
      <c r="AB56" s="218">
        <f>AB41+AB50+AB55</f>
        <v>34</v>
      </c>
      <c r="AC56" s="218">
        <f>AC41+AC50+AC55</f>
        <v>0</v>
      </c>
      <c r="AD56" s="218">
        <f>AD41+AD50+AD55</f>
        <v>34</v>
      </c>
      <c r="AE56" s="218"/>
    </row>
    <row r="57" spans="1:31" s="145" customFormat="1" ht="24.75" customHeight="1" x14ac:dyDescent="0.2">
      <c r="A57" s="766" t="s">
        <v>191</v>
      </c>
      <c r="B57" s="766"/>
      <c r="C57" s="766"/>
      <c r="D57" s="766"/>
      <c r="E57" s="218">
        <f>E38+E56</f>
        <v>48</v>
      </c>
      <c r="F57" s="218"/>
      <c r="G57" s="218"/>
      <c r="H57" s="218"/>
      <c r="I57" s="218"/>
      <c r="J57" s="218">
        <f t="shared" ref="J57:Q57" si="7">J38+J56</f>
        <v>13</v>
      </c>
      <c r="K57" s="218">
        <f t="shared" si="7"/>
        <v>42</v>
      </c>
      <c r="L57" s="218">
        <f t="shared" si="7"/>
        <v>9</v>
      </c>
      <c r="M57" s="218">
        <f t="shared" si="7"/>
        <v>24</v>
      </c>
      <c r="N57" s="218">
        <f t="shared" si="7"/>
        <v>20</v>
      </c>
      <c r="O57" s="218">
        <f t="shared" si="7"/>
        <v>17</v>
      </c>
      <c r="P57" s="218">
        <f t="shared" si="7"/>
        <v>12</v>
      </c>
      <c r="Q57" s="218">
        <f t="shared" si="7"/>
        <v>12</v>
      </c>
      <c r="R57" s="218">
        <f t="shared" ref="R57:W57" si="8">R56+R38</f>
        <v>6</v>
      </c>
      <c r="S57" s="218">
        <f t="shared" si="8"/>
        <v>6</v>
      </c>
      <c r="T57" s="218">
        <f t="shared" si="8"/>
        <v>1</v>
      </c>
      <c r="U57" s="218">
        <f t="shared" si="8"/>
        <v>1</v>
      </c>
      <c r="V57" s="218">
        <f t="shared" si="8"/>
        <v>1</v>
      </c>
      <c r="W57" s="218">
        <f t="shared" si="8"/>
        <v>1</v>
      </c>
      <c r="X57" s="218"/>
      <c r="Y57" s="218"/>
      <c r="Z57" s="218"/>
      <c r="AA57" s="218"/>
      <c r="AB57" s="218">
        <f>AB38+AB56</f>
        <v>103</v>
      </c>
      <c r="AC57" s="218">
        <f>AC38+AC56</f>
        <v>0</v>
      </c>
      <c r="AD57" s="218">
        <f>AD38+AD56</f>
        <v>103</v>
      </c>
      <c r="AE57" s="218"/>
    </row>
    <row r="58" spans="1:31" s="145" customFormat="1" x14ac:dyDescent="0.2">
      <c r="D58" s="146"/>
      <c r="E58" s="147"/>
      <c r="F58" s="147"/>
      <c r="G58" s="147"/>
      <c r="H58" s="147"/>
      <c r="I58" s="147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</row>
    <row r="59" spans="1:31" s="145" customFormat="1" x14ac:dyDescent="0.2">
      <c r="D59" s="146"/>
      <c r="E59" s="147"/>
      <c r="F59" s="147"/>
      <c r="G59" s="147"/>
      <c r="H59" s="147"/>
      <c r="I59" s="147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</row>
  </sheetData>
  <sheetProtection selectLockedCells="1" selectUnlockedCells="1"/>
  <mergeCells count="55">
    <mergeCell ref="S7:AB7"/>
    <mergeCell ref="S1:AC1"/>
    <mergeCell ref="S2:AB2"/>
    <mergeCell ref="S3:AB3"/>
    <mergeCell ref="S4:AB4"/>
    <mergeCell ref="S6:AB6"/>
    <mergeCell ref="AE19:AE24"/>
    <mergeCell ref="AE10:AE12"/>
    <mergeCell ref="AB10:AB12"/>
    <mergeCell ref="C10:C12"/>
    <mergeCell ref="A19:A24"/>
    <mergeCell ref="A18:D18"/>
    <mergeCell ref="R11:S11"/>
    <mergeCell ref="AD10:AD12"/>
    <mergeCell ref="AC10:AC12"/>
    <mergeCell ref="A10:A12"/>
    <mergeCell ref="B10:B12"/>
    <mergeCell ref="D10:D12"/>
    <mergeCell ref="E10:E12"/>
    <mergeCell ref="F10:I10"/>
    <mergeCell ref="F11:G11"/>
    <mergeCell ref="H11:I11"/>
    <mergeCell ref="A9:AD9"/>
    <mergeCell ref="T11:U11"/>
    <mergeCell ref="V11:W11"/>
    <mergeCell ref="Z11:AA11"/>
    <mergeCell ref="C53:C54"/>
    <mergeCell ref="A50:D50"/>
    <mergeCell ref="A51:D51"/>
    <mergeCell ref="A37:D37"/>
    <mergeCell ref="A39:D39"/>
    <mergeCell ref="A41:D41"/>
    <mergeCell ref="A42:D42"/>
    <mergeCell ref="A26:D26"/>
    <mergeCell ref="A29:D29"/>
    <mergeCell ref="J10:W10"/>
    <mergeCell ref="X10:AA10"/>
    <mergeCell ref="X11:Y11"/>
    <mergeCell ref="A57:D57"/>
    <mergeCell ref="A55:D55"/>
    <mergeCell ref="A56:D56"/>
    <mergeCell ref="A38:D38"/>
    <mergeCell ref="B46:B47"/>
    <mergeCell ref="B48:B49"/>
    <mergeCell ref="J11:K11"/>
    <mergeCell ref="P11:Q11"/>
    <mergeCell ref="N11:O11"/>
    <mergeCell ref="L11:M11"/>
    <mergeCell ref="B19:B24"/>
    <mergeCell ref="A35:D35"/>
    <mergeCell ref="A34:D34"/>
    <mergeCell ref="A13:D13"/>
    <mergeCell ref="A17:D17"/>
    <mergeCell ref="A27:D27"/>
    <mergeCell ref="A30:D30"/>
  </mergeCells>
  <phoneticPr fontId="27" type="noConversion"/>
  <pageMargins left="0.19685039370078741" right="0.15748031496062992" top="0.18" bottom="0.17" header="0.19685039370078741" footer="0.15"/>
  <pageSetup paperSize="9" scale="74" firstPageNumber="0" orientation="landscape" horizontalDpi="300" verticalDpi="300" r:id="rId1"/>
  <headerFooter alignWithMargins="0"/>
  <rowBreaks count="2" manualBreakCount="2">
    <brk id="29" max="16383" man="1"/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"/>
  <sheetViews>
    <sheetView topLeftCell="A22" zoomScale="90" zoomScaleNormal="90" zoomScaleSheetLayoutView="90" workbookViewId="0">
      <selection activeCell="H27" sqref="H27"/>
    </sheetView>
  </sheetViews>
  <sheetFormatPr defaultColWidth="9" defaultRowHeight="15.75" x14ac:dyDescent="0.2"/>
  <cols>
    <col min="1" max="1" width="2.85546875" style="33" customWidth="1"/>
    <col min="2" max="2" width="18.5703125" style="33" customWidth="1"/>
    <col min="3" max="3" width="16.85546875" style="33" customWidth="1"/>
    <col min="4" max="4" width="17.85546875" style="33" customWidth="1"/>
    <col min="5" max="5" width="5.28515625" style="33" customWidth="1"/>
    <col min="6" max="6" width="4.42578125" style="33" customWidth="1"/>
    <col min="7" max="7" width="4.28515625" style="33" customWidth="1"/>
    <col min="8" max="8" width="4.140625" style="33" customWidth="1"/>
    <col min="9" max="9" width="3.7109375" style="33" customWidth="1"/>
    <col min="10" max="12" width="4" style="33" customWidth="1"/>
    <col min="13" max="13" width="4.85546875" style="33" customWidth="1"/>
    <col min="14" max="14" width="4.42578125" style="33" customWidth="1"/>
    <col min="15" max="15" width="4.28515625" style="33" customWidth="1"/>
    <col min="16" max="16" width="4.85546875" style="33" customWidth="1"/>
    <col min="17" max="17" width="4.28515625" style="33" customWidth="1"/>
    <col min="18" max="18" width="4.85546875" style="33" customWidth="1"/>
    <col min="19" max="21" width="4.28515625" style="33" customWidth="1"/>
    <col min="22" max="22" width="4.140625" style="33" customWidth="1"/>
    <col min="23" max="23" width="4.85546875" style="33" customWidth="1"/>
    <col min="24" max="24" width="4.7109375" style="33" customWidth="1"/>
    <col min="25" max="25" width="4.140625" style="33" customWidth="1"/>
    <col min="26" max="26" width="4.5703125" style="33" customWidth="1"/>
    <col min="27" max="27" width="4.42578125" style="33" customWidth="1"/>
    <col min="28" max="28" width="5.28515625" style="33" customWidth="1"/>
    <col min="29" max="29" width="4.140625" style="33" customWidth="1"/>
    <col min="30" max="30" width="6.28515625" style="33" customWidth="1"/>
    <col min="31" max="31" width="5.85546875" style="33" customWidth="1"/>
    <col min="32" max="32" width="4" style="33" customWidth="1"/>
    <col min="33" max="33" width="5.28515625" style="33" customWidth="1"/>
    <col min="34" max="34" width="3.5703125" style="33" customWidth="1"/>
    <col min="35" max="35" width="4.140625" style="33" customWidth="1"/>
    <col min="36" max="36" width="3.85546875" style="33" customWidth="1"/>
    <col min="37" max="37" width="4" style="33" customWidth="1"/>
    <col min="38" max="38" width="3.85546875" style="33" customWidth="1"/>
    <col min="39" max="39" width="4.42578125" style="33" customWidth="1"/>
    <col min="40" max="40" width="4.140625" style="33" customWidth="1"/>
    <col min="41" max="41" width="3.85546875" style="33" customWidth="1"/>
    <col min="42" max="42" width="3.28515625" style="33" customWidth="1"/>
    <col min="43" max="43" width="3.42578125" style="33" customWidth="1"/>
    <col min="44" max="44" width="3" style="33" customWidth="1"/>
    <col min="45" max="45" width="3.42578125" style="33" customWidth="1"/>
    <col min="46" max="16384" width="9" style="33"/>
  </cols>
  <sheetData>
    <row r="1" spans="1:61" x14ac:dyDescent="0.2">
      <c r="S1" s="571" t="s">
        <v>380</v>
      </c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69"/>
    </row>
    <row r="2" spans="1:61" x14ac:dyDescent="0.2">
      <c r="S2" s="572" t="s">
        <v>366</v>
      </c>
      <c r="T2" s="572"/>
      <c r="U2" s="572"/>
      <c r="V2" s="572"/>
      <c r="W2" s="572"/>
      <c r="X2" s="572"/>
      <c r="Y2" s="572"/>
      <c r="Z2" s="572"/>
      <c r="AA2" s="572"/>
      <c r="AB2" s="572"/>
      <c r="AC2" s="168"/>
      <c r="AD2" s="69"/>
    </row>
    <row r="3" spans="1:61" x14ac:dyDescent="0.2">
      <c r="S3" s="572" t="s">
        <v>367</v>
      </c>
      <c r="T3" s="572"/>
      <c r="U3" s="572"/>
      <c r="V3" s="572"/>
      <c r="W3" s="572"/>
      <c r="X3" s="572"/>
      <c r="Y3" s="572"/>
      <c r="Z3" s="572"/>
      <c r="AA3" s="572"/>
      <c r="AB3" s="572"/>
      <c r="AC3" s="168"/>
      <c r="AD3" s="69"/>
    </row>
    <row r="4" spans="1:61" x14ac:dyDescent="0.2">
      <c r="S4" s="572" t="s">
        <v>512</v>
      </c>
      <c r="T4" s="572"/>
      <c r="U4" s="572"/>
      <c r="V4" s="572"/>
      <c r="W4" s="572"/>
      <c r="X4" s="572"/>
      <c r="Y4" s="572"/>
      <c r="Z4" s="572"/>
      <c r="AA4" s="572"/>
      <c r="AB4" s="572"/>
      <c r="AC4" s="168"/>
      <c r="AD4" s="69"/>
    </row>
    <row r="5" spans="1:61" x14ac:dyDescent="0.2">
      <c r="S5" s="182" t="s">
        <v>368</v>
      </c>
      <c r="T5" s="182"/>
      <c r="U5" s="182"/>
      <c r="V5" s="182"/>
      <c r="W5" s="182"/>
      <c r="X5" s="270"/>
      <c r="Y5" s="270"/>
      <c r="Z5" s="182"/>
      <c r="AA5" s="182"/>
      <c r="AB5" s="182"/>
      <c r="AC5" s="168"/>
      <c r="AD5" s="69"/>
    </row>
    <row r="6" spans="1:61" x14ac:dyDescent="0.2">
      <c r="S6" s="572" t="s">
        <v>369</v>
      </c>
      <c r="T6" s="572"/>
      <c r="U6" s="572"/>
      <c r="V6" s="572"/>
      <c r="W6" s="572"/>
      <c r="X6" s="572"/>
      <c r="Y6" s="572"/>
      <c r="Z6" s="572"/>
      <c r="AA6" s="572"/>
      <c r="AB6" s="572"/>
      <c r="AC6" s="168"/>
      <c r="AD6" s="69"/>
    </row>
    <row r="7" spans="1:61" x14ac:dyDescent="0.2">
      <c r="S7" s="572" t="s">
        <v>392</v>
      </c>
      <c r="T7" s="572"/>
      <c r="U7" s="572"/>
      <c r="V7" s="572"/>
      <c r="W7" s="572"/>
      <c r="X7" s="572"/>
      <c r="Y7" s="572"/>
      <c r="Z7" s="572"/>
      <c r="AA7" s="572"/>
      <c r="AB7" s="572"/>
      <c r="AC7" s="168"/>
      <c r="AD7" s="69"/>
    </row>
    <row r="9" spans="1:61" ht="21" customHeight="1" x14ac:dyDescent="0.2">
      <c r="A9" s="589" t="s">
        <v>416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4"/>
      <c r="AF9" s="119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</row>
    <row r="10" spans="1:61" ht="27.75" customHeight="1" x14ac:dyDescent="0.2">
      <c r="A10" s="591" t="s">
        <v>0</v>
      </c>
      <c r="B10" s="591" t="s">
        <v>25</v>
      </c>
      <c r="C10" s="591" t="s">
        <v>181</v>
      </c>
      <c r="D10" s="591" t="s">
        <v>26</v>
      </c>
      <c r="E10" s="792" t="s">
        <v>174</v>
      </c>
      <c r="F10" s="646" t="s">
        <v>400</v>
      </c>
      <c r="G10" s="646"/>
      <c r="H10" s="646"/>
      <c r="I10" s="646"/>
      <c r="J10" s="595" t="s">
        <v>404</v>
      </c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591" t="s">
        <v>402</v>
      </c>
      <c r="Y10" s="591"/>
      <c r="Z10" s="591"/>
      <c r="AA10" s="591"/>
      <c r="AB10" s="590" t="s">
        <v>7</v>
      </c>
      <c r="AC10" s="590" t="s">
        <v>8</v>
      </c>
      <c r="AD10" s="591" t="s">
        <v>130</v>
      </c>
      <c r="AE10" s="796" t="s">
        <v>156</v>
      </c>
      <c r="AF10" s="119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</row>
    <row r="11" spans="1:61" ht="15.75" customHeight="1" x14ac:dyDescent="0.2">
      <c r="A11" s="591"/>
      <c r="B11" s="591"/>
      <c r="C11" s="591"/>
      <c r="D11" s="591"/>
      <c r="E11" s="793"/>
      <c r="F11" s="646" t="s">
        <v>399</v>
      </c>
      <c r="G11" s="646"/>
      <c r="H11" s="646" t="s">
        <v>417</v>
      </c>
      <c r="I11" s="646"/>
      <c r="J11" s="591" t="s">
        <v>3</v>
      </c>
      <c r="K11" s="591"/>
      <c r="L11" s="591" t="s">
        <v>4</v>
      </c>
      <c r="M11" s="591"/>
      <c r="N11" s="591" t="s">
        <v>5</v>
      </c>
      <c r="O11" s="591"/>
      <c r="P11" s="591" t="s">
        <v>6</v>
      </c>
      <c r="Q11" s="591"/>
      <c r="R11" s="595" t="s">
        <v>259</v>
      </c>
      <c r="S11" s="596"/>
      <c r="T11" s="595" t="s">
        <v>280</v>
      </c>
      <c r="U11" s="596"/>
      <c r="V11" s="595" t="s">
        <v>280</v>
      </c>
      <c r="W11" s="596"/>
      <c r="X11" s="595" t="s">
        <v>414</v>
      </c>
      <c r="Y11" s="596"/>
      <c r="Z11" s="595" t="s">
        <v>417</v>
      </c>
      <c r="AA11" s="596"/>
      <c r="AB11" s="590"/>
      <c r="AC11" s="590"/>
      <c r="AD11" s="591"/>
      <c r="AE11" s="796"/>
      <c r="AF11" s="119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</row>
    <row r="12" spans="1:61" x14ac:dyDescent="0.2">
      <c r="A12" s="591"/>
      <c r="B12" s="591"/>
      <c r="C12" s="591"/>
      <c r="D12" s="591"/>
      <c r="E12" s="794"/>
      <c r="F12" s="305" t="s">
        <v>27</v>
      </c>
      <c r="G12" s="305" t="s">
        <v>28</v>
      </c>
      <c r="H12" s="305" t="s">
        <v>27</v>
      </c>
      <c r="I12" s="305" t="s">
        <v>28</v>
      </c>
      <c r="J12" s="297" t="s">
        <v>27</v>
      </c>
      <c r="K12" s="55" t="s">
        <v>28</v>
      </c>
      <c r="L12" s="103" t="s">
        <v>27</v>
      </c>
      <c r="M12" s="55" t="s">
        <v>28</v>
      </c>
      <c r="N12" s="103" t="s">
        <v>27</v>
      </c>
      <c r="O12" s="55" t="s">
        <v>28</v>
      </c>
      <c r="P12" s="103" t="s">
        <v>27</v>
      </c>
      <c r="Q12" s="55" t="s">
        <v>28</v>
      </c>
      <c r="R12" s="55" t="s">
        <v>27</v>
      </c>
      <c r="S12" s="55" t="s">
        <v>28</v>
      </c>
      <c r="T12" s="55" t="s">
        <v>27</v>
      </c>
      <c r="U12" s="55" t="s">
        <v>28</v>
      </c>
      <c r="V12" s="55" t="s">
        <v>27</v>
      </c>
      <c r="W12" s="55" t="s">
        <v>28</v>
      </c>
      <c r="X12" s="55" t="s">
        <v>27</v>
      </c>
      <c r="Y12" s="55" t="s">
        <v>28</v>
      </c>
      <c r="Z12" s="55" t="s">
        <v>27</v>
      </c>
      <c r="AA12" s="55" t="s">
        <v>28</v>
      </c>
      <c r="AB12" s="590"/>
      <c r="AC12" s="590"/>
      <c r="AD12" s="591"/>
      <c r="AE12" s="796"/>
      <c r="AF12" s="119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</row>
    <row r="13" spans="1:61" x14ac:dyDescent="0.2">
      <c r="A13" s="800" t="s">
        <v>227</v>
      </c>
      <c r="B13" s="801"/>
      <c r="C13" s="801"/>
      <c r="D13" s="802"/>
      <c r="E13" s="221"/>
      <c r="F13" s="221"/>
      <c r="G13" s="221"/>
      <c r="H13" s="221"/>
      <c r="I13" s="221"/>
      <c r="J13" s="221"/>
      <c r="K13" s="222"/>
      <c r="L13" s="221"/>
      <c r="M13" s="222"/>
      <c r="N13" s="221"/>
      <c r="O13" s="222"/>
      <c r="P13" s="221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1"/>
      <c r="AC13" s="221"/>
      <c r="AD13" s="221"/>
      <c r="AE13" s="239"/>
      <c r="AF13" s="119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</row>
    <row r="14" spans="1:61" s="153" customFormat="1" ht="21.75" customHeight="1" x14ac:dyDescent="0.2">
      <c r="A14" s="344">
        <v>1</v>
      </c>
      <c r="B14" s="336" t="s">
        <v>307</v>
      </c>
      <c r="C14" s="344" t="s">
        <v>201</v>
      </c>
      <c r="D14" s="344" t="s">
        <v>201</v>
      </c>
      <c r="E14" s="136">
        <f>F14+H14+V14+X14+Z14+J14+L14+N14+P14+R14+T14</f>
        <v>1</v>
      </c>
      <c r="F14" s="136"/>
      <c r="G14" s="136"/>
      <c r="H14" s="136"/>
      <c r="I14" s="136"/>
      <c r="J14" s="352"/>
      <c r="K14" s="352"/>
      <c r="L14" s="352">
        <v>1</v>
      </c>
      <c r="M14" s="352">
        <v>2</v>
      </c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136">
        <f t="shared" ref="AB14:AB17" si="0">F14*G14+H14*I14+J14*K14+L14*M14+N14*O14+P14*Q14+R14*S14+T14*U14+V14*W14+X14*Y14+Z14*AA14-AC14</f>
        <v>2</v>
      </c>
      <c r="AC14" s="351"/>
      <c r="AD14" s="136">
        <f t="shared" ref="AD14:AD17" si="1">AB14+AC14</f>
        <v>2</v>
      </c>
      <c r="AE14" s="352">
        <v>31</v>
      </c>
      <c r="AF14" s="151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</row>
    <row r="15" spans="1:61" s="153" customFormat="1" ht="21" customHeight="1" x14ac:dyDescent="0.2">
      <c r="A15" s="344"/>
      <c r="B15" s="615" t="s">
        <v>228</v>
      </c>
      <c r="C15" s="344" t="s">
        <v>201</v>
      </c>
      <c r="D15" s="615" t="s">
        <v>111</v>
      </c>
      <c r="E15" s="136">
        <f>F15+H15+X15+J15+L15+N15+P15+R15+T15+V15+Z15</f>
        <v>1</v>
      </c>
      <c r="F15" s="136"/>
      <c r="G15" s="136"/>
      <c r="H15" s="136"/>
      <c r="I15" s="136"/>
      <c r="J15" s="352">
        <v>1</v>
      </c>
      <c r="K15" s="352">
        <v>4</v>
      </c>
      <c r="L15" s="352"/>
      <c r="M15" s="352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136">
        <f t="shared" si="0"/>
        <v>4</v>
      </c>
      <c r="AC15" s="351"/>
      <c r="AD15" s="136">
        <f t="shared" si="1"/>
        <v>4</v>
      </c>
      <c r="AE15" s="352">
        <v>31</v>
      </c>
      <c r="AF15" s="151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</row>
    <row r="16" spans="1:61" s="153" customFormat="1" ht="18.75" customHeight="1" x14ac:dyDescent="0.2">
      <c r="A16" s="344">
        <v>2</v>
      </c>
      <c r="B16" s="616"/>
      <c r="C16" s="344" t="s">
        <v>543</v>
      </c>
      <c r="D16" s="616"/>
      <c r="E16" s="136">
        <f>F16+H16+X16+J16+L16+N16+P16+R16+T16+V16+Z16</f>
        <v>2</v>
      </c>
      <c r="F16" s="136">
        <v>2</v>
      </c>
      <c r="G16" s="136">
        <v>2</v>
      </c>
      <c r="H16" s="136"/>
      <c r="I16" s="136"/>
      <c r="J16" s="352"/>
      <c r="K16" s="352"/>
      <c r="L16" s="352"/>
      <c r="M16" s="352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136">
        <f t="shared" si="0"/>
        <v>4</v>
      </c>
      <c r="AC16" s="351"/>
      <c r="AD16" s="136">
        <f t="shared" si="1"/>
        <v>4</v>
      </c>
      <c r="AE16" s="352">
        <v>31</v>
      </c>
      <c r="AF16" s="151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</row>
    <row r="17" spans="1:61" s="152" customFormat="1" ht="31.5" x14ac:dyDescent="0.2">
      <c r="A17" s="352">
        <v>4</v>
      </c>
      <c r="B17" s="180" t="s">
        <v>229</v>
      </c>
      <c r="C17" s="352" t="s">
        <v>209</v>
      </c>
      <c r="D17" s="352" t="s">
        <v>209</v>
      </c>
      <c r="E17" s="352">
        <f>F17+H17+X17+J17+L17+N17+P17+R17+T17+V17+Z17</f>
        <v>1</v>
      </c>
      <c r="F17" s="352"/>
      <c r="G17" s="352"/>
      <c r="H17" s="352"/>
      <c r="I17" s="352"/>
      <c r="J17" s="352"/>
      <c r="K17" s="352"/>
      <c r="L17" s="352">
        <v>1</v>
      </c>
      <c r="M17" s="352">
        <v>4</v>
      </c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>
        <f t="shared" si="0"/>
        <v>4</v>
      </c>
      <c r="AC17" s="352"/>
      <c r="AD17" s="352">
        <f t="shared" si="1"/>
        <v>4</v>
      </c>
      <c r="AE17" s="352">
        <v>31</v>
      </c>
    </row>
    <row r="18" spans="1:61" s="153" customFormat="1" x14ac:dyDescent="0.2">
      <c r="A18" s="799" t="s">
        <v>54</v>
      </c>
      <c r="B18" s="799"/>
      <c r="C18" s="799"/>
      <c r="D18" s="799"/>
      <c r="E18" s="227">
        <f>SUM(E14:E17)</f>
        <v>5</v>
      </c>
      <c r="F18" s="227">
        <f>SUM(F14:F17)</f>
        <v>2</v>
      </c>
      <c r="G18" s="227">
        <f>F14*G14+F15*G15+F16*G16+F17*G17</f>
        <v>4</v>
      </c>
      <c r="H18" s="227">
        <f>SUM(H14:H17)</f>
        <v>0</v>
      </c>
      <c r="I18" s="227">
        <f>H14*I14+H15*I15+H16*I16+H17*I17</f>
        <v>0</v>
      </c>
      <c r="J18" s="227">
        <f>SUM(J14:J17)</f>
        <v>1</v>
      </c>
      <c r="K18" s="227">
        <f>J14*K14+J15*K15+J16*K16+J17*K17</f>
        <v>4</v>
      </c>
      <c r="L18" s="227">
        <f>SUM(L14:L17)</f>
        <v>2</v>
      </c>
      <c r="M18" s="227">
        <f>L14*M14+L15*M15+L16*M16+L17*M17</f>
        <v>6</v>
      </c>
      <c r="N18" s="227">
        <f>SUM(N14:N17)</f>
        <v>0</v>
      </c>
      <c r="O18" s="227">
        <f>N14*O14+N15*O15+N16*O16+N17*O17</f>
        <v>0</v>
      </c>
      <c r="P18" s="227">
        <f>SUM(P14:P17)</f>
        <v>0</v>
      </c>
      <c r="Q18" s="227">
        <f>P14*Q14+P15*Q15+P16*Q16+P17*Q17</f>
        <v>0</v>
      </c>
      <c r="R18" s="227">
        <f>SUM(R14:R17)</f>
        <v>0</v>
      </c>
      <c r="S18" s="227">
        <f>R14*S14+R15*S15+R16*S16+R17*S17</f>
        <v>0</v>
      </c>
      <c r="T18" s="227"/>
      <c r="U18" s="227"/>
      <c r="V18" s="227"/>
      <c r="W18" s="227"/>
      <c r="X18" s="227"/>
      <c r="Y18" s="227"/>
      <c r="Z18" s="227">
        <f>SUM(Z14:Z17)</f>
        <v>0</v>
      </c>
      <c r="AA18" s="227">
        <f>Z14*AA14+Z16*AA16+Z17*AA17</f>
        <v>0</v>
      </c>
      <c r="AB18" s="227">
        <f>SUM(AB14:AB17)</f>
        <v>14</v>
      </c>
      <c r="AC18" s="227">
        <f>SUM(AC14:AC17)</f>
        <v>0</v>
      </c>
      <c r="AD18" s="227">
        <f>SUM(AD14:AD17)</f>
        <v>14</v>
      </c>
      <c r="AE18" s="227"/>
      <c r="AF18" s="151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</row>
    <row r="19" spans="1:61" s="153" customFormat="1" x14ac:dyDescent="0.2">
      <c r="A19" s="610" t="s">
        <v>20</v>
      </c>
      <c r="B19" s="610"/>
      <c r="C19" s="610"/>
      <c r="D19" s="610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17"/>
      <c r="AF19" s="151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</row>
    <row r="20" spans="1:61" s="153" customFormat="1" ht="31.5" x14ac:dyDescent="0.2">
      <c r="A20" s="335">
        <v>5</v>
      </c>
      <c r="B20" s="336" t="s">
        <v>347</v>
      </c>
      <c r="C20" s="344" t="s">
        <v>348</v>
      </c>
      <c r="D20" s="344" t="s">
        <v>348</v>
      </c>
      <c r="E20" s="277">
        <f>F20+H20+X20+J20+L20+N20+P20+R20+T20+V20+Z20</f>
        <v>1</v>
      </c>
      <c r="F20" s="277"/>
      <c r="G20" s="277"/>
      <c r="H20" s="277"/>
      <c r="I20" s="277"/>
      <c r="J20" s="277"/>
      <c r="K20" s="277"/>
      <c r="L20" s="277">
        <v>1</v>
      </c>
      <c r="M20" s="223">
        <v>4</v>
      </c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77">
        <f>F20*G20+H20*I20+J20*K20+L20*M20+N20*O20+P20*Q20+R20*S20+T20*U20+V20*W20+X20*Y20+Z20*AA20-AC20</f>
        <v>4</v>
      </c>
      <c r="AC20" s="223"/>
      <c r="AD20" s="277">
        <f>AB20+AC20</f>
        <v>4</v>
      </c>
      <c r="AE20" s="352">
        <v>31</v>
      </c>
      <c r="AF20" s="151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</row>
    <row r="21" spans="1:61" s="153" customFormat="1" ht="30.75" customHeight="1" x14ac:dyDescent="0.2">
      <c r="A21" s="797">
        <v>6</v>
      </c>
      <c r="B21" s="615" t="s">
        <v>151</v>
      </c>
      <c r="C21" s="344" t="s">
        <v>57</v>
      </c>
      <c r="D21" s="344" t="s">
        <v>57</v>
      </c>
      <c r="E21" s="136">
        <f>F21+H21+R21+T21+V21+X21+Z21+J21+L21+N21+P21</f>
        <v>1</v>
      </c>
      <c r="F21" s="136"/>
      <c r="G21" s="136"/>
      <c r="H21" s="136"/>
      <c r="I21" s="136"/>
      <c r="J21" s="352"/>
      <c r="K21" s="352"/>
      <c r="L21" s="352"/>
      <c r="M21" s="352"/>
      <c r="N21" s="352"/>
      <c r="O21" s="352"/>
      <c r="P21" s="352">
        <v>1</v>
      </c>
      <c r="Q21" s="352">
        <v>6</v>
      </c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136">
        <f>F21*G21+H21*I21+J21*K21+L21*M21+N21*O21+P21*Q21+R21*S21+T21*U21+V21*W21+X21*Y21+Z21*AA21-AC21</f>
        <v>6</v>
      </c>
      <c r="AC21" s="352"/>
      <c r="AD21" s="136">
        <f>AB21+AC21</f>
        <v>6</v>
      </c>
      <c r="AE21" s="795">
        <v>31</v>
      </c>
      <c r="AF21" s="151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</row>
    <row r="22" spans="1:61" s="153" customFormat="1" ht="18.75" customHeight="1" x14ac:dyDescent="0.2">
      <c r="A22" s="798"/>
      <c r="B22" s="620"/>
      <c r="C22" s="427" t="s">
        <v>463</v>
      </c>
      <c r="D22" s="427" t="s">
        <v>463</v>
      </c>
      <c r="E22" s="136">
        <f>F22+H22+R22+T22+V22+X22+Z22+J22+L22+N22+P22</f>
        <v>1</v>
      </c>
      <c r="F22" s="136">
        <v>1</v>
      </c>
      <c r="G22" s="136">
        <v>2</v>
      </c>
      <c r="H22" s="136"/>
      <c r="I22" s="136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136">
        <f>F22*G22+H22*I22+J22*K22+L22*M22+N22*O22+P22*Q22+R22*S22+T22*U22+V22*W22+X22*Y22+Z22*AA22-AC22</f>
        <v>2</v>
      </c>
      <c r="AC22" s="428"/>
      <c r="AD22" s="136">
        <f>AB22+AC22</f>
        <v>2</v>
      </c>
      <c r="AE22" s="795"/>
      <c r="AF22" s="151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</row>
    <row r="23" spans="1:61" s="153" customFormat="1" ht="53.25" customHeight="1" x14ac:dyDescent="0.2">
      <c r="A23" s="799"/>
      <c r="B23" s="616"/>
      <c r="C23" s="344" t="s">
        <v>203</v>
      </c>
      <c r="D23" s="344" t="s">
        <v>203</v>
      </c>
      <c r="E23" s="136">
        <f>F23+H23+T23+V23+X23+Z23+J23+L23+N23+P23+R23</f>
        <v>1</v>
      </c>
      <c r="F23" s="136"/>
      <c r="G23" s="136"/>
      <c r="H23" s="136"/>
      <c r="I23" s="136"/>
      <c r="J23" s="352">
        <v>1</v>
      </c>
      <c r="K23" s="352">
        <v>8</v>
      </c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136">
        <f>F23*G23+H23*I23+J23*K23+L23*M23+N23*O23+P23*Q23+R23*S23+T23*U23+V23*W23+X23*Y23+Z23*AA23-AC23</f>
        <v>8</v>
      </c>
      <c r="AC23" s="352"/>
      <c r="AD23" s="136">
        <v>8</v>
      </c>
      <c r="AE23" s="795"/>
      <c r="AF23" s="151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</row>
    <row r="24" spans="1:61" s="153" customFormat="1" x14ac:dyDescent="0.2">
      <c r="A24" s="783" t="s">
        <v>54</v>
      </c>
      <c r="B24" s="783"/>
      <c r="C24" s="783"/>
      <c r="D24" s="783"/>
      <c r="E24" s="175">
        <f>SUM(E20:E23)</f>
        <v>4</v>
      </c>
      <c r="F24" s="175">
        <f>SUM(F20:F23)</f>
        <v>1</v>
      </c>
      <c r="G24" s="175">
        <f>F20*G20+F21*G21+F22*G22+F23*G23</f>
        <v>2</v>
      </c>
      <c r="H24" s="175">
        <f>SUM(H20:H23)</f>
        <v>0</v>
      </c>
      <c r="I24" s="175">
        <f>H20*I20+H21*I21+H22*I22+H23*I23</f>
        <v>0</v>
      </c>
      <c r="J24" s="175">
        <f>SUM(J20:J23)</f>
        <v>1</v>
      </c>
      <c r="K24" s="175">
        <f>J20*K20+J21*K21+J22*K22+J23*K23</f>
        <v>8</v>
      </c>
      <c r="L24" s="175">
        <f>SUM(L20:L23)</f>
        <v>1</v>
      </c>
      <c r="M24" s="175">
        <f>L20*M20+L21*M21+L22*M22+L23*M23</f>
        <v>4</v>
      </c>
      <c r="N24" s="175">
        <f>SUM(N20:N23)</f>
        <v>0</v>
      </c>
      <c r="O24" s="175">
        <f>N20*O20+N21*O21+N22*O22+N23*O23</f>
        <v>0</v>
      </c>
      <c r="P24" s="175">
        <f>SUM(P20:P23)</f>
        <v>1</v>
      </c>
      <c r="Q24" s="175">
        <f>P20*Q20+P21*Q21+P22*Q22+P23*Q23</f>
        <v>6</v>
      </c>
      <c r="R24" s="175">
        <f>SUM(R20:R23)</f>
        <v>0</v>
      </c>
      <c r="S24" s="175">
        <f>R20*S20+R21*S21+R22*S22+R23*S23</f>
        <v>0</v>
      </c>
      <c r="T24" s="175"/>
      <c r="U24" s="175"/>
      <c r="V24" s="175"/>
      <c r="W24" s="175"/>
      <c r="X24" s="175"/>
      <c r="Y24" s="175"/>
      <c r="Z24" s="175"/>
      <c r="AA24" s="175"/>
      <c r="AB24" s="175">
        <f>SUM(AB20:AB23)</f>
        <v>20</v>
      </c>
      <c r="AC24" s="175">
        <f>SUM(AC20:AC23)</f>
        <v>0</v>
      </c>
      <c r="AD24" s="175">
        <f>SUM(AD20:AD23)</f>
        <v>20</v>
      </c>
      <c r="AE24" s="240"/>
      <c r="AF24" s="151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</row>
    <row r="25" spans="1:61" s="153" customFormat="1" x14ac:dyDescent="0.2">
      <c r="A25" s="784" t="s">
        <v>21</v>
      </c>
      <c r="B25" s="785"/>
      <c r="C25" s="785"/>
      <c r="D25" s="786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40"/>
      <c r="AF25" s="151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</row>
    <row r="26" spans="1:61" s="153" customFormat="1" x14ac:dyDescent="0.2">
      <c r="A26" s="368">
        <v>7</v>
      </c>
      <c r="B26" s="368" t="s">
        <v>346</v>
      </c>
      <c r="C26" s="368" t="s">
        <v>269</v>
      </c>
      <c r="D26" s="368" t="s">
        <v>269</v>
      </c>
      <c r="E26" s="421">
        <f>F26+H26+T26+V26+X26+Z26+J26+L26+N26+P26+R26</f>
        <v>1</v>
      </c>
      <c r="F26" s="421"/>
      <c r="G26" s="421"/>
      <c r="H26" s="421"/>
      <c r="I26" s="421"/>
      <c r="J26" s="421"/>
      <c r="K26" s="421"/>
      <c r="L26" s="421">
        <v>1</v>
      </c>
      <c r="M26" s="421">
        <v>4</v>
      </c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>
        <f>F26*G26+H26*I26+J26*K26+L26*M26+N26*O26+P26*Q26+R26*S26+T26*U26+V26*W26+X26*Y26+Z26*AA26-AC26</f>
        <v>4</v>
      </c>
      <c r="AC26" s="421"/>
      <c r="AD26" s="421">
        <f>AB26+AC26</f>
        <v>4</v>
      </c>
      <c r="AE26" s="136"/>
      <c r="AF26" s="151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</row>
    <row r="27" spans="1:61" s="153" customFormat="1" x14ac:dyDescent="0.2">
      <c r="A27" s="783" t="s">
        <v>54</v>
      </c>
      <c r="B27" s="783"/>
      <c r="C27" s="783"/>
      <c r="D27" s="783"/>
      <c r="E27" s="175">
        <f>SUM(E26)</f>
        <v>1</v>
      </c>
      <c r="F27" s="175">
        <f>SUM(F26)</f>
        <v>0</v>
      </c>
      <c r="G27" s="175"/>
      <c r="H27" s="175">
        <f>SUM(H26)</f>
        <v>0</v>
      </c>
      <c r="I27" s="175"/>
      <c r="J27" s="175">
        <f>SUM(J26)</f>
        <v>0</v>
      </c>
      <c r="K27" s="175">
        <f>J26*K26</f>
        <v>0</v>
      </c>
      <c r="L27" s="175">
        <f>SUM(L26)</f>
        <v>1</v>
      </c>
      <c r="M27" s="175">
        <f>L26*M26</f>
        <v>4</v>
      </c>
      <c r="N27" s="175">
        <f>SUM(N26)</f>
        <v>0</v>
      </c>
      <c r="O27" s="175">
        <f>N26*O26</f>
        <v>0</v>
      </c>
      <c r="P27" s="175">
        <f>SUM(P26)</f>
        <v>0</v>
      </c>
      <c r="Q27" s="175">
        <f>P26*Q26</f>
        <v>0</v>
      </c>
      <c r="R27" s="175">
        <f>SUM(R26)</f>
        <v>0</v>
      </c>
      <c r="S27" s="175">
        <f>R26*S26</f>
        <v>0</v>
      </c>
      <c r="T27" s="175"/>
      <c r="U27" s="175"/>
      <c r="V27" s="175"/>
      <c r="W27" s="175"/>
      <c r="X27" s="175"/>
      <c r="Y27" s="175"/>
      <c r="Z27" s="175"/>
      <c r="AA27" s="175"/>
      <c r="AB27" s="175">
        <f>SUM(AB26)</f>
        <v>4</v>
      </c>
      <c r="AC27" s="175">
        <f>SUM(AC26)</f>
        <v>0</v>
      </c>
      <c r="AD27" s="175">
        <f>SUM(AD26)</f>
        <v>4</v>
      </c>
      <c r="AE27" s="240"/>
      <c r="AF27" s="151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</row>
    <row r="28" spans="1:61" s="153" customFormat="1" x14ac:dyDescent="0.2">
      <c r="A28" s="610" t="s">
        <v>194</v>
      </c>
      <c r="B28" s="610"/>
      <c r="C28" s="610"/>
      <c r="D28" s="610"/>
      <c r="E28" s="218">
        <f t="shared" ref="E28:O28" si="2">E18+E24+E27</f>
        <v>10</v>
      </c>
      <c r="F28" s="218">
        <f t="shared" si="2"/>
        <v>3</v>
      </c>
      <c r="G28" s="218">
        <f t="shared" si="2"/>
        <v>6</v>
      </c>
      <c r="H28" s="218">
        <f t="shared" si="2"/>
        <v>0</v>
      </c>
      <c r="I28" s="218">
        <f t="shared" si="2"/>
        <v>0</v>
      </c>
      <c r="J28" s="218">
        <f t="shared" si="2"/>
        <v>2</v>
      </c>
      <c r="K28" s="218">
        <f t="shared" si="2"/>
        <v>12</v>
      </c>
      <c r="L28" s="218">
        <f t="shared" si="2"/>
        <v>4</v>
      </c>
      <c r="M28" s="218">
        <f t="shared" si="2"/>
        <v>14</v>
      </c>
      <c r="N28" s="218">
        <f t="shared" si="2"/>
        <v>0</v>
      </c>
      <c r="O28" s="218">
        <f t="shared" si="2"/>
        <v>0</v>
      </c>
      <c r="P28" s="218">
        <f>P18+P24+P27</f>
        <v>1</v>
      </c>
      <c r="Q28" s="218">
        <f>Q18+Q24+Q27</f>
        <v>6</v>
      </c>
      <c r="R28" s="218">
        <f>R27+R24+R18</f>
        <v>0</v>
      </c>
      <c r="S28" s="218">
        <f>S27+S24+S18</f>
        <v>0</v>
      </c>
      <c r="T28" s="219"/>
      <c r="U28" s="219"/>
      <c r="V28" s="219"/>
      <c r="W28" s="219"/>
      <c r="X28" s="219"/>
      <c r="Y28" s="219"/>
      <c r="Z28" s="219"/>
      <c r="AA28" s="219"/>
      <c r="AB28" s="218">
        <f>AB18+AB24+AB27</f>
        <v>38</v>
      </c>
      <c r="AC28" s="218">
        <f>AC18+AC24+AC27</f>
        <v>0</v>
      </c>
      <c r="AD28" s="218">
        <f>AD18+AD24+AD27</f>
        <v>38</v>
      </c>
      <c r="AE28" s="230"/>
      <c r="AF28" s="151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</row>
    <row r="29" spans="1:61" s="153" customFormat="1" x14ac:dyDescent="0.2">
      <c r="A29" s="780" t="s">
        <v>364</v>
      </c>
      <c r="B29" s="781"/>
      <c r="C29" s="781"/>
      <c r="D29" s="782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5"/>
      <c r="AC29" s="226"/>
      <c r="AD29" s="225"/>
      <c r="AE29" s="306"/>
      <c r="AF29" s="151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</row>
    <row r="30" spans="1:61" s="152" customFormat="1" ht="37.5" customHeight="1" x14ac:dyDescent="0.2">
      <c r="A30" s="344">
        <v>8</v>
      </c>
      <c r="B30" s="344" t="s">
        <v>149</v>
      </c>
      <c r="C30" s="344" t="s">
        <v>150</v>
      </c>
      <c r="D30" s="344" t="s">
        <v>150</v>
      </c>
      <c r="E30" s="136">
        <f>F30+H30+R30+T30+V30+X30+Z30+J30+L30+N30+P30</f>
        <v>1</v>
      </c>
      <c r="F30" s="136"/>
      <c r="G30" s="136"/>
      <c r="H30" s="136"/>
      <c r="I30" s="136"/>
      <c r="J30" s="352"/>
      <c r="K30" s="352"/>
      <c r="L30" s="352">
        <v>1</v>
      </c>
      <c r="M30" s="352">
        <v>2</v>
      </c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136">
        <f>F30*G30+H30*I30+J30*K30+L30*M30+N30*O30+P30*Q30+R30*S30+T30*U30+V30*W30+X30*Y30+Z30*AA30-AC30</f>
        <v>2</v>
      </c>
      <c r="AC30" s="352"/>
      <c r="AD30" s="136">
        <f t="shared" ref="AD30" si="3">AB30+AC30</f>
        <v>2</v>
      </c>
      <c r="AE30" s="352">
        <v>31</v>
      </c>
    </row>
    <row r="31" spans="1:61" s="149" customFormat="1" ht="15" customHeight="1" x14ac:dyDescent="0.2">
      <c r="A31" s="655" t="s">
        <v>54</v>
      </c>
      <c r="B31" s="787"/>
      <c r="C31" s="787"/>
      <c r="D31" s="788"/>
      <c r="E31" s="227">
        <f>SUM(E30)</f>
        <v>1</v>
      </c>
      <c r="F31" s="227"/>
      <c r="G31" s="227"/>
      <c r="H31" s="227"/>
      <c r="I31" s="227"/>
      <c r="J31" s="228">
        <f>SUM(J30)</f>
        <v>0</v>
      </c>
      <c r="K31" s="228">
        <f>J30*K30</f>
        <v>0</v>
      </c>
      <c r="L31" s="228">
        <f>SUM(L30)</f>
        <v>1</v>
      </c>
      <c r="M31" s="228">
        <f>L30*M30</f>
        <v>2</v>
      </c>
      <c r="N31" s="228">
        <f>SUM(N30)</f>
        <v>0</v>
      </c>
      <c r="O31" s="228">
        <f>N30*O30</f>
        <v>0</v>
      </c>
      <c r="P31" s="228">
        <f>SUM(P30)</f>
        <v>0</v>
      </c>
      <c r="Q31" s="228">
        <f>P30*Q30</f>
        <v>0</v>
      </c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7">
        <f>SUM(AB30)</f>
        <v>2</v>
      </c>
      <c r="AC31" s="228">
        <f>SUM(AC30)</f>
        <v>0</v>
      </c>
      <c r="AD31" s="227">
        <f>SUM(AD30)</f>
        <v>2</v>
      </c>
      <c r="AE31" s="181"/>
    </row>
    <row r="32" spans="1:61" s="149" customFormat="1" ht="30.75" hidden="1" customHeight="1" x14ac:dyDescent="0.2">
      <c r="A32" s="784" t="s">
        <v>379</v>
      </c>
      <c r="B32" s="789"/>
      <c r="C32" s="789"/>
      <c r="D32" s="790"/>
      <c r="E32" s="229"/>
      <c r="F32" s="229"/>
      <c r="G32" s="229"/>
      <c r="H32" s="229"/>
      <c r="I32" s="229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229"/>
      <c r="AC32" s="181"/>
      <c r="AD32" s="229"/>
      <c r="AE32" s="150"/>
    </row>
    <row r="33" spans="1:61" s="155" customFormat="1" ht="18.75" hidden="1" customHeight="1" x14ac:dyDescent="0.2">
      <c r="A33" s="179"/>
      <c r="B33" s="180"/>
      <c r="C33" s="179"/>
      <c r="D33" s="179"/>
      <c r="E33" s="229">
        <f>F33+H33+X33+J33+L33+N33+P33+R33+T33+V33+Z33</f>
        <v>0</v>
      </c>
      <c r="F33" s="229"/>
      <c r="G33" s="229"/>
      <c r="H33" s="229"/>
      <c r="I33" s="229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229">
        <f>F33*G33+H33*I33+J33*K33+L33*M33+N33*O33+P33*Q33+R33*S33+T33*U33+V33*W33+X33*Y33+Z33*AA33-AC33</f>
        <v>0</v>
      </c>
      <c r="AC33" s="181"/>
      <c r="AD33" s="229">
        <f>AB33+AC33</f>
        <v>0</v>
      </c>
      <c r="AE33" s="150">
        <v>31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</row>
    <row r="34" spans="1:61" s="155" customFormat="1" ht="0.75" customHeight="1" x14ac:dyDescent="0.2">
      <c r="A34" s="791" t="s">
        <v>54</v>
      </c>
      <c r="B34" s="785"/>
      <c r="C34" s="785"/>
      <c r="D34" s="786"/>
      <c r="E34" s="175">
        <f>SUM(E33)</f>
        <v>0</v>
      </c>
      <c r="F34" s="175"/>
      <c r="G34" s="175"/>
      <c r="H34" s="175"/>
      <c r="I34" s="175"/>
      <c r="J34" s="176">
        <f>SUM(J33)</f>
        <v>0</v>
      </c>
      <c r="K34" s="176">
        <f>J33*K33</f>
        <v>0</v>
      </c>
      <c r="L34" s="176">
        <f>SUM(L33)</f>
        <v>0</v>
      </c>
      <c r="M34" s="176">
        <f>L33*M33</f>
        <v>0</v>
      </c>
      <c r="N34" s="176">
        <f>SUM(N33)</f>
        <v>0</v>
      </c>
      <c r="O34" s="176">
        <f>N33*O33</f>
        <v>0</v>
      </c>
      <c r="P34" s="176">
        <f>SUM(P33)</f>
        <v>0</v>
      </c>
      <c r="Q34" s="176">
        <f>P33*Q33</f>
        <v>0</v>
      </c>
      <c r="R34" s="176"/>
      <c r="S34" s="176"/>
      <c r="T34" s="176"/>
      <c r="U34" s="176"/>
      <c r="V34" s="176"/>
      <c r="W34" s="176"/>
      <c r="X34" s="274"/>
      <c r="Y34" s="274"/>
      <c r="Z34" s="176"/>
      <c r="AA34" s="176"/>
      <c r="AB34" s="175">
        <f>SUM(AB33)</f>
        <v>0</v>
      </c>
      <c r="AC34" s="176">
        <f>SUM(AC33)</f>
        <v>0</v>
      </c>
      <c r="AD34" s="175">
        <f>SUM(AD33)</f>
        <v>0</v>
      </c>
      <c r="AE34" s="150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</row>
    <row r="35" spans="1:61" s="155" customFormat="1" ht="18.75" customHeight="1" x14ac:dyDescent="0.2">
      <c r="A35" s="784" t="s">
        <v>362</v>
      </c>
      <c r="B35" s="789"/>
      <c r="C35" s="789"/>
      <c r="D35" s="790"/>
      <c r="E35" s="136"/>
      <c r="F35" s="136"/>
      <c r="G35" s="136"/>
      <c r="H35" s="136"/>
      <c r="I35" s="136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275"/>
      <c r="Y35" s="275"/>
      <c r="Z35" s="150"/>
      <c r="AA35" s="150"/>
      <c r="AB35" s="136"/>
      <c r="AC35" s="150"/>
      <c r="AD35" s="136"/>
      <c r="AE35" s="150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</row>
    <row r="36" spans="1:61" s="153" customFormat="1" ht="47.25" x14ac:dyDescent="0.2">
      <c r="A36" s="344"/>
      <c r="B36" s="337" t="s">
        <v>345</v>
      </c>
      <c r="C36" s="180" t="s">
        <v>201</v>
      </c>
      <c r="D36" s="344" t="s">
        <v>391</v>
      </c>
      <c r="E36" s="402">
        <f>F36+H36+X36+J36+L36+N36+P36+R36+T36+V36+Z36</f>
        <v>1</v>
      </c>
      <c r="F36" s="402"/>
      <c r="G36" s="402"/>
      <c r="H36" s="402"/>
      <c r="I36" s="402"/>
      <c r="J36" s="402"/>
      <c r="K36" s="402"/>
      <c r="L36" s="402">
        <v>1</v>
      </c>
      <c r="M36" s="402">
        <v>4</v>
      </c>
      <c r="N36" s="402"/>
      <c r="O36" s="402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2">
        <f>F36*G36+H36*I36+J36*K36+L36*M36+N36*O36+P36*Q36+R36*S36+T36*U36+V36*W36+X36*Y36+Z36*AA36-AC36</f>
        <v>4</v>
      </c>
      <c r="AC36" s="403"/>
      <c r="AD36" s="402">
        <f>AB36+AC36</f>
        <v>4</v>
      </c>
      <c r="AE36" s="277">
        <v>31</v>
      </c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</row>
    <row r="37" spans="1:61" s="153" customFormat="1" x14ac:dyDescent="0.2">
      <c r="A37" s="780" t="s">
        <v>378</v>
      </c>
      <c r="B37" s="781"/>
      <c r="C37" s="781"/>
      <c r="D37" s="782"/>
      <c r="E37" s="225">
        <f>SUM(E36)</f>
        <v>1</v>
      </c>
      <c r="F37" s="225"/>
      <c r="G37" s="225"/>
      <c r="H37" s="225"/>
      <c r="I37" s="225"/>
      <c r="J37" s="225">
        <f>SUM(J36)</f>
        <v>0</v>
      </c>
      <c r="K37" s="225">
        <f>J36*K36</f>
        <v>0</v>
      </c>
      <c r="L37" s="225">
        <f>SUM(L36)</f>
        <v>1</v>
      </c>
      <c r="M37" s="225">
        <f>L36*M36</f>
        <v>4</v>
      </c>
      <c r="N37" s="225">
        <f>SUM(N36)</f>
        <v>0</v>
      </c>
      <c r="O37" s="225">
        <f>N36*O36</f>
        <v>0</v>
      </c>
      <c r="P37" s="226">
        <f>SUM(P36)</f>
        <v>0</v>
      </c>
      <c r="Q37" s="226">
        <f>P36*Q36</f>
        <v>0</v>
      </c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5">
        <f>SUM(AB36)</f>
        <v>4</v>
      </c>
      <c r="AC37" s="226">
        <f>SUM(AC36)</f>
        <v>0</v>
      </c>
      <c r="AD37" s="225">
        <f>SUM(AD36)</f>
        <v>4</v>
      </c>
      <c r="AE37" s="306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</row>
    <row r="38" spans="1:61" s="152" customFormat="1" x14ac:dyDescent="0.2">
      <c r="A38" s="760" t="s">
        <v>231</v>
      </c>
      <c r="B38" s="769"/>
      <c r="C38" s="769"/>
      <c r="D38" s="769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</row>
    <row r="39" spans="1:61" s="152" customFormat="1" ht="67.5" customHeight="1" x14ac:dyDescent="0.2">
      <c r="A39" s="351"/>
      <c r="B39" s="615" t="s">
        <v>432</v>
      </c>
      <c r="C39" s="352" t="s">
        <v>503</v>
      </c>
      <c r="D39" s="180" t="s">
        <v>495</v>
      </c>
      <c r="E39" s="352">
        <f>F39+H39+V39+X39+Z39+J39+L39+N39+P39+R39+T39</f>
        <v>1</v>
      </c>
      <c r="F39" s="352"/>
      <c r="G39" s="352"/>
      <c r="H39" s="352"/>
      <c r="I39" s="352"/>
      <c r="J39" s="352"/>
      <c r="K39" s="352"/>
      <c r="L39" s="352"/>
      <c r="M39" s="352"/>
      <c r="N39" s="352">
        <v>1</v>
      </c>
      <c r="O39" s="352">
        <v>1</v>
      </c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>
        <f>F39*G39+H39*I39+J39*K39+L39*M39+N39*O39+P39*Q39+R39*S39+T39*U39+V39*W39+X39*Y39+Z39*AA39-AC39</f>
        <v>1</v>
      </c>
      <c r="AC39" s="352"/>
      <c r="AD39" s="352">
        <f>AB39+AC39</f>
        <v>1</v>
      </c>
      <c r="AE39" s="352">
        <v>31</v>
      </c>
    </row>
    <row r="40" spans="1:61" s="156" customFormat="1" ht="66.75" customHeight="1" x14ac:dyDescent="0.2">
      <c r="A40" s="352"/>
      <c r="B40" s="616"/>
      <c r="C40" s="352" t="s">
        <v>482</v>
      </c>
      <c r="D40" s="352" t="s">
        <v>204</v>
      </c>
      <c r="E40" s="352">
        <f>F40+H40+V40+X40+Z40+J40+L40+N40+P40+R40+T40</f>
        <v>1</v>
      </c>
      <c r="F40" s="352"/>
      <c r="G40" s="352"/>
      <c r="H40" s="352"/>
      <c r="I40" s="352"/>
      <c r="J40" s="352"/>
      <c r="K40" s="352"/>
      <c r="L40" s="352"/>
      <c r="M40" s="352"/>
      <c r="N40" s="352">
        <v>1</v>
      </c>
      <c r="O40" s="352">
        <v>1</v>
      </c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>
        <f>F40*G40+H40*I40+J40*K40+L40*M40+N40*O40+P40*Q40+R40*S40+T40*U40+V40*W40+X40*Y40+Z40*AA40-AC40</f>
        <v>1</v>
      </c>
      <c r="AC40" s="352"/>
      <c r="AD40" s="352">
        <f>AB40+AC40</f>
        <v>1</v>
      </c>
      <c r="AE40" s="352">
        <v>31</v>
      </c>
    </row>
    <row r="41" spans="1:61" s="156" customFormat="1" ht="21" customHeight="1" x14ac:dyDescent="0.2">
      <c r="A41" s="769" t="s">
        <v>54</v>
      </c>
      <c r="B41" s="769"/>
      <c r="C41" s="769"/>
      <c r="D41" s="769"/>
      <c r="E41" s="274">
        <f>SUM(E39:E40)</f>
        <v>2</v>
      </c>
      <c r="F41" s="274">
        <f>SUM(F39:F40)</f>
        <v>0</v>
      </c>
      <c r="G41" s="274">
        <f>F39*G39+F40*G40</f>
        <v>0</v>
      </c>
      <c r="H41" s="274">
        <f>SUM(H39:H40)</f>
        <v>0</v>
      </c>
      <c r="I41" s="274">
        <f>H39*I39+H40*I40</f>
        <v>0</v>
      </c>
      <c r="J41" s="274">
        <f>SUM(J39:J40)</f>
        <v>0</v>
      </c>
      <c r="K41" s="274">
        <f>J39*K39+J40*K40</f>
        <v>0</v>
      </c>
      <c r="L41" s="274">
        <f>SUM(L39:L40)</f>
        <v>0</v>
      </c>
      <c r="M41" s="274">
        <f>L39*M39+L40*M40</f>
        <v>0</v>
      </c>
      <c r="N41" s="274">
        <f>SUM(N39:N40)</f>
        <v>2</v>
      </c>
      <c r="O41" s="274">
        <f>N39*O39+N40*O40</f>
        <v>2</v>
      </c>
      <c r="P41" s="274">
        <f>SUM(P39:P40)</f>
        <v>0</v>
      </c>
      <c r="Q41" s="274">
        <f>P39*Q39+P40*Q40</f>
        <v>0</v>
      </c>
      <c r="R41" s="274">
        <f>SUM(R39:R40)</f>
        <v>0</v>
      </c>
      <c r="S41" s="274">
        <f>R39*S39+R40*S40</f>
        <v>0</v>
      </c>
      <c r="T41" s="274"/>
      <c r="U41" s="274"/>
      <c r="V41" s="274"/>
      <c r="W41" s="274"/>
      <c r="X41" s="274"/>
      <c r="Y41" s="274"/>
      <c r="Z41" s="274"/>
      <c r="AA41" s="274"/>
      <c r="AB41" s="274">
        <f>SUM(AB39:AB40)</f>
        <v>2</v>
      </c>
      <c r="AC41" s="274">
        <f>SUM(AC40)</f>
        <v>0</v>
      </c>
      <c r="AD41" s="274">
        <f>SUM(AD39:AD40)</f>
        <v>2</v>
      </c>
      <c r="AE41" s="274"/>
    </row>
    <row r="42" spans="1:61" s="156" customFormat="1" ht="22.5" customHeight="1" x14ac:dyDescent="0.2">
      <c r="A42" s="760" t="s">
        <v>308</v>
      </c>
      <c r="B42" s="769"/>
      <c r="C42" s="769"/>
      <c r="D42" s="769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</row>
    <row r="43" spans="1:61" s="156" customFormat="1" ht="18" customHeight="1" x14ac:dyDescent="0.2">
      <c r="A43" s="352"/>
      <c r="B43" s="352" t="s">
        <v>151</v>
      </c>
      <c r="C43" s="352" t="s">
        <v>260</v>
      </c>
      <c r="D43" s="352" t="s">
        <v>260</v>
      </c>
      <c r="E43" s="352">
        <f>F43+H43+X43+Z43+J43+L43+N43+P43+R43+T43+V43</f>
        <v>1</v>
      </c>
      <c r="F43" s="352"/>
      <c r="G43" s="352"/>
      <c r="H43" s="352"/>
      <c r="I43" s="352"/>
      <c r="J43" s="352"/>
      <c r="K43" s="352"/>
      <c r="L43" s="352"/>
      <c r="M43" s="352"/>
      <c r="N43" s="352">
        <v>1</v>
      </c>
      <c r="O43" s="352">
        <v>1</v>
      </c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>
        <f>F43*G43+H43*I43+J43*K43+L43*M43+N43*O43+P43*Q43+R43*S43+T43*U43+V43*W43+X43*Y43+Z43*AA43-AC43</f>
        <v>1</v>
      </c>
      <c r="AC43" s="352"/>
      <c r="AD43" s="352">
        <f>AB43+AC43</f>
        <v>1</v>
      </c>
      <c r="AE43" s="352">
        <v>31</v>
      </c>
    </row>
    <row r="44" spans="1:61" s="156" customFormat="1" ht="21.75" customHeight="1" x14ac:dyDescent="0.2">
      <c r="A44" s="769" t="s">
        <v>54</v>
      </c>
      <c r="B44" s="769"/>
      <c r="C44" s="769"/>
      <c r="D44" s="769"/>
      <c r="E44" s="274">
        <f>SUM(E43)</f>
        <v>1</v>
      </c>
      <c r="F44" s="274"/>
      <c r="G44" s="274"/>
      <c r="H44" s="274"/>
      <c r="I44" s="274"/>
      <c r="J44" s="274">
        <f>SUM(J43)</f>
        <v>0</v>
      </c>
      <c r="K44" s="274">
        <f>J43*K43</f>
        <v>0</v>
      </c>
      <c r="L44" s="274">
        <f>SUM(L43)</f>
        <v>0</v>
      </c>
      <c r="M44" s="274">
        <f>L43*M43</f>
        <v>0</v>
      </c>
      <c r="N44" s="274">
        <f>SUM(N43)</f>
        <v>1</v>
      </c>
      <c r="O44" s="274">
        <f>N43*O43</f>
        <v>1</v>
      </c>
      <c r="P44" s="274">
        <f>SUM(P43)</f>
        <v>0</v>
      </c>
      <c r="Q44" s="274">
        <f>P43*Q43</f>
        <v>0</v>
      </c>
      <c r="R44" s="274">
        <f>SUM(R43)</f>
        <v>0</v>
      </c>
      <c r="S44" s="274">
        <f>R43*S43</f>
        <v>0</v>
      </c>
      <c r="T44" s="274">
        <f>SUM(T43)</f>
        <v>0</v>
      </c>
      <c r="U44" s="274">
        <f>U43*T43</f>
        <v>0</v>
      </c>
      <c r="V44" s="274">
        <f>SUM(V43)</f>
        <v>0</v>
      </c>
      <c r="W44" s="274">
        <f>V43*W43</f>
        <v>0</v>
      </c>
      <c r="X44" s="274"/>
      <c r="Y44" s="274"/>
      <c r="Z44" s="274"/>
      <c r="AA44" s="274"/>
      <c r="AB44" s="274">
        <f>SUM(AB43)</f>
        <v>1</v>
      </c>
      <c r="AC44" s="274">
        <f>SUM(AC43)</f>
        <v>0</v>
      </c>
      <c r="AD44" s="274">
        <f>SUM(AD43)</f>
        <v>1</v>
      </c>
      <c r="AE44" s="275"/>
    </row>
    <row r="45" spans="1:61" s="156" customFormat="1" ht="18.75" customHeight="1" x14ac:dyDescent="0.2">
      <c r="A45" s="760" t="s">
        <v>194</v>
      </c>
      <c r="B45" s="760"/>
      <c r="C45" s="760"/>
      <c r="D45" s="760"/>
      <c r="E45" s="136">
        <f t="shared" ref="E45:S45" si="4">E44+E41+E37</f>
        <v>4</v>
      </c>
      <c r="F45" s="136">
        <f t="shared" si="4"/>
        <v>0</v>
      </c>
      <c r="G45" s="136">
        <f t="shared" si="4"/>
        <v>0</v>
      </c>
      <c r="H45" s="136">
        <f t="shared" si="4"/>
        <v>0</v>
      </c>
      <c r="I45" s="136">
        <f t="shared" si="4"/>
        <v>0</v>
      </c>
      <c r="J45" s="136">
        <f t="shared" si="4"/>
        <v>0</v>
      </c>
      <c r="K45" s="136">
        <f t="shared" si="4"/>
        <v>0</v>
      </c>
      <c r="L45" s="136">
        <f t="shared" si="4"/>
        <v>1</v>
      </c>
      <c r="M45" s="136">
        <f t="shared" si="4"/>
        <v>4</v>
      </c>
      <c r="N45" s="136">
        <f t="shared" si="4"/>
        <v>3</v>
      </c>
      <c r="O45" s="136">
        <f t="shared" si="4"/>
        <v>3</v>
      </c>
      <c r="P45" s="275">
        <f t="shared" si="4"/>
        <v>0</v>
      </c>
      <c r="Q45" s="275">
        <f t="shared" si="4"/>
        <v>0</v>
      </c>
      <c r="R45" s="275">
        <f t="shared" si="4"/>
        <v>0</v>
      </c>
      <c r="S45" s="275">
        <f t="shared" si="4"/>
        <v>0</v>
      </c>
      <c r="T45" s="275">
        <f>T44+T41+T37</f>
        <v>0</v>
      </c>
      <c r="U45" s="275">
        <f>U44+U41+U37</f>
        <v>0</v>
      </c>
      <c r="V45" s="275">
        <f>V44+V41+V37</f>
        <v>0</v>
      </c>
      <c r="W45" s="275">
        <f>W44+W41+W37</f>
        <v>0</v>
      </c>
      <c r="X45" s="275"/>
      <c r="Y45" s="275"/>
      <c r="Z45" s="275"/>
      <c r="AA45" s="275"/>
      <c r="AB45" s="136">
        <f>AB31+AB33+AB37+AB44+AB41</f>
        <v>9</v>
      </c>
      <c r="AC45" s="275">
        <f t="shared" ref="AC45" si="5">AC44+AC41</f>
        <v>0</v>
      </c>
      <c r="AD45" s="136">
        <f>AB31+AB34+AD37+AD44+AD41</f>
        <v>9</v>
      </c>
      <c r="AE45" s="275"/>
    </row>
    <row r="46" spans="1:61" s="152" customFormat="1" ht="20.25" customHeight="1" x14ac:dyDescent="0.2">
      <c r="A46" s="769" t="s">
        <v>309</v>
      </c>
      <c r="B46" s="769"/>
      <c r="C46" s="769"/>
      <c r="D46" s="769"/>
      <c r="E46" s="275">
        <f>E45+E28</f>
        <v>14</v>
      </c>
      <c r="F46" s="275">
        <f>F45+F28</f>
        <v>3</v>
      </c>
      <c r="G46" s="275">
        <f>G45+G28</f>
        <v>6</v>
      </c>
      <c r="H46" s="275">
        <f>H45+H28</f>
        <v>0</v>
      </c>
      <c r="I46" s="275">
        <f>I45+I28</f>
        <v>0</v>
      </c>
      <c r="J46" s="275">
        <f>J28+J45</f>
        <v>2</v>
      </c>
      <c r="K46" s="275">
        <f>K28+K45</f>
        <v>12</v>
      </c>
      <c r="L46" s="275">
        <f t="shared" ref="L46:S46" si="6">L45+L28</f>
        <v>5</v>
      </c>
      <c r="M46" s="275">
        <f t="shared" si="6"/>
        <v>18</v>
      </c>
      <c r="N46" s="275">
        <f t="shared" si="6"/>
        <v>3</v>
      </c>
      <c r="O46" s="275">
        <f t="shared" si="6"/>
        <v>3</v>
      </c>
      <c r="P46" s="275">
        <f t="shared" si="6"/>
        <v>1</v>
      </c>
      <c r="Q46" s="275">
        <f t="shared" si="6"/>
        <v>6</v>
      </c>
      <c r="R46" s="275">
        <f t="shared" si="6"/>
        <v>0</v>
      </c>
      <c r="S46" s="275">
        <f t="shared" si="6"/>
        <v>0</v>
      </c>
      <c r="T46" s="275"/>
      <c r="U46" s="275"/>
      <c r="V46" s="275"/>
      <c r="W46" s="275"/>
      <c r="X46" s="275"/>
      <c r="Y46" s="275"/>
      <c r="Z46" s="275"/>
      <c r="AA46" s="275"/>
      <c r="AB46" s="275">
        <f>AB45+AB28</f>
        <v>47</v>
      </c>
      <c r="AC46" s="275">
        <f>AC45+AC28</f>
        <v>0</v>
      </c>
      <c r="AD46" s="275">
        <f>AD28+AD45</f>
        <v>47</v>
      </c>
      <c r="AE46" s="275"/>
    </row>
  </sheetData>
  <sheetProtection selectLockedCells="1" selectUnlockedCells="1"/>
  <mergeCells count="55">
    <mergeCell ref="S7:AB7"/>
    <mergeCell ref="S1:AC1"/>
    <mergeCell ref="S2:AB2"/>
    <mergeCell ref="S3:AB3"/>
    <mergeCell ref="S4:AB4"/>
    <mergeCell ref="S6:AB6"/>
    <mergeCell ref="AE21:AE23"/>
    <mergeCell ref="B10:B12"/>
    <mergeCell ref="AE10:AE12"/>
    <mergeCell ref="A21:A23"/>
    <mergeCell ref="B21:B23"/>
    <mergeCell ref="A13:D13"/>
    <mergeCell ref="A18:D18"/>
    <mergeCell ref="A19:D19"/>
    <mergeCell ref="Z11:AA11"/>
    <mergeCell ref="F10:I10"/>
    <mergeCell ref="F11:G11"/>
    <mergeCell ref="H11:I11"/>
    <mergeCell ref="J10:W10"/>
    <mergeCell ref="X10:AA10"/>
    <mergeCell ref="B15:B16"/>
    <mergeCell ref="D15:D16"/>
    <mergeCell ref="A9:AD9"/>
    <mergeCell ref="AD10:AD12"/>
    <mergeCell ref="A10:A12"/>
    <mergeCell ref="J11:K11"/>
    <mergeCell ref="L11:M11"/>
    <mergeCell ref="E10:E12"/>
    <mergeCell ref="P11:Q11"/>
    <mergeCell ref="AC10:AC12"/>
    <mergeCell ref="C10:C12"/>
    <mergeCell ref="D10:D12"/>
    <mergeCell ref="N11:O11"/>
    <mergeCell ref="AB10:AB12"/>
    <mergeCell ref="R11:S11"/>
    <mergeCell ref="T11:U11"/>
    <mergeCell ref="V11:W11"/>
    <mergeCell ref="X11:Y11"/>
    <mergeCell ref="A46:D46"/>
    <mergeCell ref="A38:D38"/>
    <mergeCell ref="A41:D41"/>
    <mergeCell ref="A42:D42"/>
    <mergeCell ref="A44:D44"/>
    <mergeCell ref="A45:D45"/>
    <mergeCell ref="B39:B40"/>
    <mergeCell ref="A29:D29"/>
    <mergeCell ref="A37:D37"/>
    <mergeCell ref="A28:D28"/>
    <mergeCell ref="A24:D24"/>
    <mergeCell ref="A25:D25"/>
    <mergeCell ref="A27:D27"/>
    <mergeCell ref="A31:D31"/>
    <mergeCell ref="A32:D32"/>
    <mergeCell ref="A34:D34"/>
    <mergeCell ref="A35:D35"/>
  </mergeCells>
  <phoneticPr fontId="27" type="noConversion"/>
  <pageMargins left="0.23622047244094491" right="0.35433070866141736" top="0.74803149606299213" bottom="0.74803149606299213" header="0.47244094488188981" footer="0.51181102362204722"/>
  <pageSetup paperSize="9" scale="79" firstPageNumber="0" orientation="landscape" horizontalDpi="300" verticalDpi="300" r:id="rId1"/>
  <headerFooter alignWithMargins="0"/>
  <rowBreaks count="1" manualBreakCount="1">
    <brk id="28" max="24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Сводная</vt:lpstr>
      <vt:lpstr>Абинск</vt:lpstr>
      <vt:lpstr>Ахтырка</vt:lpstr>
      <vt:lpstr>Холмская</vt:lpstr>
      <vt:lpstr>Мингрельская</vt:lpstr>
      <vt:lpstr>Светлогорская</vt:lpstr>
      <vt:lpstr>Федоровская</vt:lpstr>
      <vt:lpstr>Ольгинская</vt:lpstr>
      <vt:lpstr>Варнавинское</vt:lpstr>
      <vt:lpstr>Лист1</vt:lpstr>
      <vt:lpstr>по инвалидам</vt:lpstr>
      <vt:lpstr>_GoBack_2</vt:lpstr>
      <vt:lpstr>Абинск!Заголовки_для_печати</vt:lpstr>
      <vt:lpstr>Ахтырка!Заголовки_для_печати</vt:lpstr>
      <vt:lpstr>Ольгинская!Заголовки_для_печати</vt:lpstr>
      <vt:lpstr>Светлогорская!Заголовки_для_печати</vt:lpstr>
      <vt:lpstr>Федоровская!Заголовки_для_печати</vt:lpstr>
      <vt:lpstr>Холмская!Заголовки_для_печати</vt:lpstr>
      <vt:lpstr>Абинск!Область_печати</vt:lpstr>
      <vt:lpstr>Ахтырка!Область_печати</vt:lpstr>
      <vt:lpstr>Варнавинское!Область_печати</vt:lpstr>
      <vt:lpstr>Мингрельская!Область_печати</vt:lpstr>
      <vt:lpstr>'по инвалидам'!Область_печати</vt:lpstr>
      <vt:lpstr>Светлогорская!Область_печати</vt:lpstr>
      <vt:lpstr>Федоровская!Область_печати</vt:lpstr>
      <vt:lpstr>Холмская!Область_печати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2017-09-22T13:46:47Z</cp:lastPrinted>
  <dcterms:created xsi:type="dcterms:W3CDTF">2014-08-27T12:04:34Z</dcterms:created>
  <dcterms:modified xsi:type="dcterms:W3CDTF">2017-10-03T07:37:15Z</dcterms:modified>
</cp:coreProperties>
</file>